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rian\UNIVERSITIES\DIDACTICS &amp; COURSES\NEGOCJACJE\"/>
    </mc:Choice>
  </mc:AlternateContent>
  <workbookProtection workbookAlgorithmName="SHA-512" workbookHashValue="LTyG3dAIqEKC8o1HaWxn2DR2TJzvqf66wHuobX5AgP2Z8/g5enS1Wac4txhtl5dhH0tTkzuoHGN5IuGKyvd0wQ==" workbookSaltValue="0+SDMrWT39qHJvaGJGlwLw==" workbookSpinCount="100000" lockStructure="1"/>
  <bookViews>
    <workbookView xWindow="360" yWindow="30" windowWidth="22680" windowHeight="8205"/>
  </bookViews>
  <sheets>
    <sheet name="PODSUMOWANIE" sheetId="5" r:id="rId1"/>
    <sheet name="ZADANIE" sheetId="1" r:id="rId2"/>
  </sheets>
  <calcPr calcId="152511"/>
</workbook>
</file>

<file path=xl/calcChain.xml><?xml version="1.0" encoding="utf-8"?>
<calcChain xmlns="http://schemas.openxmlformats.org/spreadsheetml/2006/main">
  <c r="E9" i="1" l="1"/>
  <c r="P129" i="1" l="1"/>
  <c r="P127" i="1"/>
  <c r="P125" i="1"/>
  <c r="P123" i="1"/>
  <c r="P121" i="1"/>
  <c r="P111" i="1"/>
  <c r="P112" i="1"/>
  <c r="P113" i="1"/>
  <c r="P114" i="1"/>
  <c r="P115" i="1"/>
  <c r="P116" i="1"/>
  <c r="P117" i="1"/>
  <c r="P118" i="1"/>
  <c r="P119" i="1"/>
  <c r="P110" i="1"/>
  <c r="P99" i="1"/>
  <c r="P100" i="1"/>
  <c r="P101" i="1"/>
  <c r="P102" i="1"/>
  <c r="P103" i="1"/>
  <c r="P104" i="1"/>
  <c r="P105" i="1"/>
  <c r="P106" i="1"/>
  <c r="P107" i="1"/>
  <c r="P98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33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4" i="1"/>
  <c r="B15" i="5" l="1"/>
  <c r="B16" i="5" s="1"/>
  <c r="D121" i="1"/>
  <c r="A27" i="1"/>
  <c r="H26" i="1"/>
  <c r="G26" i="1"/>
  <c r="H24" i="1"/>
  <c r="G24" i="1"/>
  <c r="H22" i="1"/>
  <c r="G22" i="1"/>
  <c r="H20" i="1"/>
  <c r="G20" i="1"/>
  <c r="H18" i="1"/>
  <c r="G18" i="1"/>
  <c r="H16" i="1"/>
  <c r="G16" i="1"/>
  <c r="H14" i="1"/>
  <c r="G14" i="1"/>
  <c r="H12" i="1"/>
  <c r="G12" i="1"/>
  <c r="H8" i="1"/>
  <c r="P8" i="1" s="1"/>
  <c r="A9" i="1"/>
  <c r="G8" i="1"/>
  <c r="G10" i="1" l="1"/>
  <c r="E27" i="1" l="1"/>
  <c r="E25" i="1"/>
  <c r="A25" i="1"/>
  <c r="E23" i="1"/>
  <c r="A23" i="1"/>
  <c r="E21" i="1"/>
  <c r="A21" i="1"/>
  <c r="E19" i="1"/>
  <c r="A19" i="1"/>
  <c r="E17" i="1"/>
  <c r="A17" i="1"/>
  <c r="E15" i="1"/>
  <c r="A15" i="1"/>
  <c r="E13" i="1"/>
  <c r="A13" i="1"/>
  <c r="E11" i="1"/>
  <c r="A11" i="1"/>
  <c r="P9" i="1"/>
  <c r="D29" i="1"/>
  <c r="C29" i="1"/>
  <c r="H10" i="1"/>
  <c r="A31" i="1" l="1"/>
  <c r="A64" i="1" s="1"/>
  <c r="H29" i="1"/>
  <c r="P29" i="1" s="1"/>
  <c r="B11" i="5" s="1"/>
  <c r="G29" i="1"/>
</calcChain>
</file>

<file path=xl/sharedStrings.xml><?xml version="1.0" encoding="utf-8"?>
<sst xmlns="http://schemas.openxmlformats.org/spreadsheetml/2006/main" count="109" uniqueCount="95">
  <si>
    <t>SKRÓT</t>
  </si>
  <si>
    <t>DOM</t>
  </si>
  <si>
    <t>Dominujący</t>
  </si>
  <si>
    <t>MAK</t>
  </si>
  <si>
    <t>Maksymalista</t>
  </si>
  <si>
    <t>Inspirujący</t>
  </si>
  <si>
    <t>INS</t>
  </si>
  <si>
    <t>ODK</t>
  </si>
  <si>
    <t>Odkrywczy</t>
  </si>
  <si>
    <t>WER</t>
  </si>
  <si>
    <t>Weryfikujący</t>
  </si>
  <si>
    <t>SYS</t>
  </si>
  <si>
    <t>Systematyczny</t>
  </si>
  <si>
    <t>ASE</t>
  </si>
  <si>
    <t>Asekuracyjny</t>
  </si>
  <si>
    <t>OSZ</t>
  </si>
  <si>
    <t>Oszczędny</t>
  </si>
  <si>
    <t>HAR</t>
  </si>
  <si>
    <t>Harmonijny</t>
  </si>
  <si>
    <t>EMP</t>
  </si>
  <si>
    <t>Empatyczny</t>
  </si>
  <si>
    <t>RÓW</t>
  </si>
  <si>
    <t>Równoważący</t>
  </si>
  <si>
    <t>DOS</t>
  </si>
  <si>
    <t>Dostosowujący</t>
  </si>
  <si>
    <t>MIN</t>
  </si>
  <si>
    <t>Minimalista</t>
  </si>
  <si>
    <t>KON</t>
  </si>
  <si>
    <t>Konserwatywny</t>
  </si>
  <si>
    <t>RZE</t>
  </si>
  <si>
    <t>Rzeczowy</t>
  </si>
  <si>
    <t>ODW</t>
  </si>
  <si>
    <t>Odważny</t>
  </si>
  <si>
    <t>HOJ</t>
  </si>
  <si>
    <t>Hojny</t>
  </si>
  <si>
    <t>FAW</t>
  </si>
  <si>
    <t>Faworyzujący</t>
  </si>
  <si>
    <t>INTRO</t>
  </si>
  <si>
    <t>EXTRA</t>
  </si>
  <si>
    <t>Introwertyk</t>
  </si>
  <si>
    <t>Ekstrawertyk</t>
  </si>
  <si>
    <t>NAZWA TYPU</t>
  </si>
  <si>
    <t>Określ swój charakter i intensywność poszczegónych typów charakteru na podstawie podanej na wykładzie typologii/systematyki</t>
  </si>
  <si>
    <t>OST</t>
  </si>
  <si>
    <t>Wyostrzający</t>
  </si>
  <si>
    <t>POM</t>
  </si>
  <si>
    <t>Pomijający</t>
  </si>
  <si>
    <t>UZASADNIJ PODANE INTENSYWNOŚCI DLA POSZCZEGÓLNYCH TYPÓW odnosząc się do tego, co lubisz lub nie lubisz, co sprawia ci przyjemność, a co cię irytuje…</t>
  </si>
  <si>
    <t>OKREŚL W PROCENTACH OD 0-100%</t>
  </si>
  <si>
    <t>SUMA KONTROLNA</t>
  </si>
  <si>
    <t>OBLICZONO W PROCENTACH OD 0-100%</t>
  </si>
  <si>
    <t>UZASADNIENIE:</t>
  </si>
  <si>
    <t>SKRÓT TYPU/TYPÓW do których się odnosi</t>
  </si>
  <si>
    <t>NAZWATYPU LUB ICH KOMBINACJA (własna nazwa)</t>
  </si>
  <si>
    <t>Uzasadnienie (wyjaśnienie) dlaczego uważasz, że wg podanego słowa/zwrotu/konstrukcji/fleksji/zachowania/gesty można rozpoznać podany przez ciebie typ charakteru lub ich kombinację?</t>
  </si>
  <si>
    <t>Słowo, zwrot, konstrukcja zdaniowa, fleksja, zachowanie niewerbalne lub gest</t>
  </si>
  <si>
    <t>Przeczytałem/am fragment książki (określ mniej więcej w %)</t>
  </si>
  <si>
    <t>Co dzięki lekturze tej książki zrozumiałeś/aś dodatkowo?</t>
  </si>
  <si>
    <t>Opisz własnymi słowami swój charakter (jak siebie postrzegasz), niekoniecznie stosując nomenklaturę (typologię) z wykładu.</t>
  </si>
  <si>
    <t>Imię</t>
  </si>
  <si>
    <t>Nazwisko</t>
  </si>
  <si>
    <t>NEGOCJACJE</t>
  </si>
  <si>
    <t>Rok studiów</t>
  </si>
  <si>
    <t>Nazwa przedmiotu</t>
  </si>
  <si>
    <t>UWAGA:</t>
  </si>
  <si>
    <t>Odpowiedzi można udzielać tylko w białych polach!</t>
  </si>
  <si>
    <r>
      <t xml:space="preserve">ZNAKI NIEWERBALNE: </t>
    </r>
    <r>
      <rPr>
        <sz val="16"/>
        <color theme="1"/>
        <rFont val="Czcionka tekstu podstawowego"/>
        <charset val="238"/>
      </rPr>
      <t>Jakie charakterystyczne gesty, działania, zachowania, reakcje są często stosowane ciebie lub inne osoby o danym typie charakteru?</t>
    </r>
  </si>
  <si>
    <r>
      <t xml:space="preserve">ZNAKI WERBALNE: </t>
    </r>
    <r>
      <rPr>
        <sz val="16"/>
        <color theme="1"/>
        <rFont val="Czcionka tekstu podstawowego"/>
        <charset val="238"/>
      </rPr>
      <t>Jakie charakterystyczne słowa, zwroty, fleksja lub konstrukcje zdaniowe są często stosowane przez ciebie lub inne osoby o danym typie charakteru?</t>
    </r>
  </si>
  <si>
    <t>Nazwa strategii (twoja)</t>
  </si>
  <si>
    <t>Zastoso-wałeś/aś? (TAK/NIE)</t>
  </si>
  <si>
    <t>Z jakim skutkiem?</t>
  </si>
  <si>
    <t>STRATEGIE NEGOCJACYJNE: Zaproponuj i opisz kilka strategii negocjacyjnych, jakie w wyniku tych zajęć zrodziły się w Twojej głowie wobec osób (bezimiennie), z którymi sobie do tej pory nie radziłeś w trakcie negocjacji? Podaj, czy próbowałeś zastosować tą strategię wobec tej osoby i z jakim skutkiem? W opisie podaj uzasadnienie zastosowania wybranej strategii negocjacyjnej i dlaczego uważasz, że powinna być skuteczna?</t>
  </si>
  <si>
    <t>Krótki opis osoby wobec której strategia była/ma być zastosowana?</t>
  </si>
  <si>
    <t>Opis strategii negocjacyjnej oraz uzasadnienie,dlaczego była/powinna być skuteczna wobec tej osoby?</t>
  </si>
  <si>
    <t>WYMIEŃ I OPISZ NAJWAŻNIEJSZE KWESTIE WYNIESIONE Z ZAJĘĆ Z NEGOCJACJI, które uważasz, że są ważne i mogą ci pomóc w życiu?</t>
  </si>
  <si>
    <t>Poruszona kwestia</t>
  </si>
  <si>
    <t>Opis i uzasadnienie jej istotności dla ciebie</t>
  </si>
  <si>
    <t>Czy wykonanie tego zadania uświadomiło ci coś ważnego lub pozwoliło ci zrozumieć pewne swoje reakcje? Oceń w skali od 2 do 6 oraz uzasadnij:</t>
  </si>
  <si>
    <t>TWOJA OCENA PRZYDATNOŚCI TEGO ZADANIA:</t>
  </si>
  <si>
    <t>Czy przeczytałeś jakiś fragment polecanej do wykładu książki "Negocjacje. Sprawdzone strategie" i czy jej lektura pozwoliła ci lepiej wykorzystać rozpoznawanie charakteru w trakcie negocjacji lub jakie dodatkowe wnioski wyniosłeś/aś dzięki tej lekturze?</t>
  </si>
  <si>
    <t>Własne końcowe spostrzeżenia, uwagi, komentarze i przemyślenia dotyczące kwestii poruszanych na zajęciach (odpowiedz dopiero po skończeniu wypełniania wszystkich powyższych rubryk tego zadania). Czy uważasz, że analiza charakteru (własnego i/lub adwersarza) jest przydatna w negocjacjach?</t>
  </si>
  <si>
    <t>Jakie kwestie były twoim zdaniem na wykładzie poruszone zbyt wąsko? O czym jeszcze chciał(a)byś usłyszeć?</t>
  </si>
  <si>
    <t>Jak oceniasz wykład, sposób jego prowadzenia, wykładowcę? Uwagi końcowe, jakie chciał(a)byś przekazać wykładowcy.</t>
  </si>
  <si>
    <t>Za rozwiązanie tego zadania można zdobyć od 0 do 100 punktów w zależności od poprawności i jakości udzielonych odpowiedzi.</t>
  </si>
  <si>
    <t>PROSZĘ udzielać odpowiedzi tylko w białych polach! Proszę nie zmieniać, nie dodawać pól!!!</t>
  </si>
  <si>
    <t>ZADANIE PUNKTOWANE - NEGOCJACJE</t>
  </si>
  <si>
    <t>Uzyskana ocena</t>
  </si>
  <si>
    <t>Liczba punktów za rozwiązanie tego zadania</t>
  </si>
  <si>
    <t>Ocena pracochłonności</t>
  </si>
  <si>
    <t>Ocena jakości odpowiedzi</t>
  </si>
  <si>
    <t>Suma wszystkich punktów</t>
  </si>
  <si>
    <t>Liczba pozostałych zdobytych punktów</t>
  </si>
  <si>
    <t xml:space="preserve">ZADANIE PUNKTOWANE </t>
  </si>
  <si>
    <t>W arkuszu ZADANIE proszę podać odpowiedzi.</t>
  </si>
  <si>
    <t>OKREŚL INTENSYWNOŚĆ POSZCZEGÓLNYCH TYPÓW CHARAKTERU ORAZ UZASADNIJ PODANE INTENSYWNOŚCI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</si>
</sst>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8"/>
      <color theme="1"/>
      <name val="Czcionka tekstu podstawowego"/>
      <charset val="238"/>
    </font>
    <font>
      <sz val="18"/>
      <color theme="1"/>
      <name val="Czcionka tekstu podstawowego"/>
      <charset val="238"/>
    </font>
    <font>
      <sz val="18"/>
      <color theme="1"/>
      <name val="Czcionka tekstu podstawowego"/>
      <family val="2"/>
      <charset val="238"/>
    </font>
    <font>
      <b/>
      <sz val="18"/>
      <color theme="1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b/>
      <sz val="16"/>
      <color theme="1"/>
      <name val="Czcionka tekstu podstawowego"/>
      <charset val="238"/>
    </font>
    <font>
      <sz val="16"/>
      <color theme="1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4"/>
      <color theme="1"/>
      <name val="Czcionka tekstu podstawowego"/>
      <charset val="238"/>
    </font>
    <font>
      <b/>
      <sz val="48"/>
      <color theme="1"/>
      <name val="Czcionka tekstu podstawowego"/>
      <charset val="238"/>
    </font>
    <font>
      <b/>
      <sz val="16"/>
      <color rgb="FFFF0000"/>
      <name val="Czcionka tekstu podstawowego"/>
      <charset val="238"/>
    </font>
    <font>
      <b/>
      <sz val="17"/>
      <color theme="1"/>
      <name val="Czcionka tekstu podstawowego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rgb="FFFF0000"/>
      <name val="Czcionka tekstu podstawowego"/>
      <charset val="238"/>
    </font>
    <font>
      <b/>
      <sz val="16"/>
      <color theme="0"/>
      <name val="Czcionka tekstu podstawowego"/>
      <charset val="238"/>
    </font>
    <font>
      <b/>
      <sz val="16"/>
      <color rgb="FFFF0000"/>
      <name val="Arial Black"/>
      <family val="2"/>
      <charset val="238"/>
    </font>
    <font>
      <b/>
      <sz val="18"/>
      <color theme="0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/>
    <xf numFmtId="0" fontId="9" fillId="0" borderId="0" xfId="0" applyFont="1"/>
    <xf numFmtId="9" fontId="3" fillId="6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25" fillId="8" borderId="1" xfId="0" applyFont="1" applyFill="1" applyBorder="1"/>
    <xf numFmtId="0" fontId="25" fillId="8" borderId="1" xfId="0" applyFont="1" applyFill="1" applyBorder="1" applyAlignment="1"/>
    <xf numFmtId="0" fontId="25" fillId="8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Protection="1"/>
    <xf numFmtId="0" fontId="12" fillId="2" borderId="1" xfId="0" applyFont="1" applyFill="1" applyBorder="1" applyAlignment="1" applyProtection="1">
      <alignment vertical="center" wrapText="1"/>
    </xf>
    <xf numFmtId="0" fontId="12" fillId="9" borderId="1" xfId="0" applyFont="1" applyFill="1" applyBorder="1" applyAlignment="1" applyProtection="1">
      <alignment horizontal="center" vertical="center" wrapText="1"/>
    </xf>
    <xf numFmtId="0" fontId="23" fillId="9" borderId="1" xfId="0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 wrapText="1"/>
    </xf>
    <xf numFmtId="9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9" fontId="2" fillId="0" borderId="1" xfId="0" applyNumberFormat="1" applyFont="1" applyFill="1" applyBorder="1" applyAlignment="1" applyProtection="1">
      <alignment horizontal="left" vertical="top" wrapText="1"/>
      <protection locked="0"/>
    </xf>
    <xf numFmtId="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/>
    </xf>
    <xf numFmtId="0" fontId="17" fillId="10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1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7" fillId="1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85" zoomScaleNormal="85" workbookViewId="0">
      <selection activeCell="G6" sqref="G6"/>
    </sheetView>
  </sheetViews>
  <sheetFormatPr defaultColWidth="8.75" defaultRowHeight="14.25"/>
  <cols>
    <col min="1" max="1" width="36.625" style="22" customWidth="1"/>
    <col min="2" max="2" width="61.25" style="22" customWidth="1"/>
    <col min="3" max="16384" width="8.75" style="22"/>
  </cols>
  <sheetData>
    <row r="1" spans="1:2" ht="60">
      <c r="A1" s="36" t="s">
        <v>61</v>
      </c>
      <c r="B1" s="36"/>
    </row>
    <row r="2" spans="1:2" ht="30">
      <c r="A2" s="37" t="s">
        <v>92</v>
      </c>
      <c r="B2" s="37"/>
    </row>
    <row r="3" spans="1:2" ht="4.1500000000000004" customHeight="1">
      <c r="A3" s="25"/>
      <c r="B3" s="25"/>
    </row>
    <row r="4" spans="1:2" ht="33.6" customHeight="1">
      <c r="A4" s="26" t="s">
        <v>59</v>
      </c>
      <c r="B4" s="23"/>
    </row>
    <row r="5" spans="1:2" ht="33.6" customHeight="1">
      <c r="A5" s="26" t="s">
        <v>60</v>
      </c>
      <c r="B5" s="23"/>
    </row>
    <row r="6" spans="1:2" ht="33.6" customHeight="1">
      <c r="A6" s="26" t="s">
        <v>62</v>
      </c>
      <c r="B6" s="23"/>
    </row>
    <row r="7" spans="1:2" ht="33.6" customHeight="1">
      <c r="A7" s="26" t="s">
        <v>63</v>
      </c>
      <c r="B7" s="23"/>
    </row>
    <row r="8" spans="1:2" ht="20.25">
      <c r="A8" s="38" t="s">
        <v>64</v>
      </c>
      <c r="B8" s="38"/>
    </row>
    <row r="9" spans="1:2" ht="25.15" customHeight="1">
      <c r="A9" s="38" t="s">
        <v>93</v>
      </c>
      <c r="B9" s="38"/>
    </row>
    <row r="10" spans="1:2" ht="25.15" customHeight="1">
      <c r="A10" s="39" t="s">
        <v>65</v>
      </c>
      <c r="B10" s="39"/>
    </row>
    <row r="11" spans="1:2" ht="24.6" customHeight="1">
      <c r="A11" s="26" t="s">
        <v>88</v>
      </c>
      <c r="B11" s="27">
        <f>SUM(ZADANIE!P4:P129)/1000</f>
        <v>0</v>
      </c>
    </row>
    <row r="12" spans="1:2" ht="24.6" customHeight="1">
      <c r="A12" s="26" t="s">
        <v>89</v>
      </c>
      <c r="B12" s="24"/>
    </row>
    <row r="13" spans="1:2" ht="45" customHeight="1">
      <c r="A13" s="26" t="s">
        <v>87</v>
      </c>
      <c r="B13" s="24"/>
    </row>
    <row r="14" spans="1:2" ht="45" customHeight="1">
      <c r="A14" s="26" t="s">
        <v>91</v>
      </c>
      <c r="B14" s="24"/>
    </row>
    <row r="15" spans="1:2" ht="27" customHeight="1">
      <c r="A15" s="26" t="s">
        <v>90</v>
      </c>
      <c r="B15" s="28" t="str">
        <f>IF(B13+B14 = 0,"",B13+B14)</f>
        <v/>
      </c>
    </row>
    <row r="16" spans="1:2" ht="27" customHeight="1">
      <c r="A16" s="26" t="s">
        <v>86</v>
      </c>
      <c r="B16" s="29" t="str">
        <f>IF(B15&lt;&gt;"",IF(B15&gt;90,5,IF(B15&gt;80,4.5,IF(B15&gt;70,4,IF(B15&gt;60,3.5,IF(B15&gt;=50,3,2))))),"")</f>
        <v/>
      </c>
    </row>
  </sheetData>
  <sheetProtection algorithmName="SHA-512" hashValue="Akr7H2ZZYqwyYoVh106K+8IPBgMJiv4Qv+3STi2/DoLxgBfwsY4y6DWEFDty56b5QrpxYb76X91VaSQffDSO9g==" saltValue="PtmmUPELyax5uSlJkZv4cQ==" spinCount="100000" sheet="1" objects="1" scenarios="1"/>
  <mergeCells count="5">
    <mergeCell ref="A1:B1"/>
    <mergeCell ref="A2:B2"/>
    <mergeCell ref="A9:B9"/>
    <mergeCell ref="A10:B10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zoomScale="70" zoomScaleNormal="70" workbookViewId="0">
      <selection activeCell="A4" sqref="A4:H4"/>
    </sheetView>
  </sheetViews>
  <sheetFormatPr defaultRowHeight="14.25"/>
  <cols>
    <col min="1" max="6" width="15.75" customWidth="1"/>
    <col min="7" max="7" width="18.875" customWidth="1"/>
    <col min="8" max="8" width="96.125" customWidth="1"/>
    <col min="10" max="15" width="25.125" customWidth="1"/>
  </cols>
  <sheetData>
    <row r="1" spans="1:16" s="3" customFormat="1" ht="68.45" customHeight="1">
      <c r="A1" s="48" t="s">
        <v>85</v>
      </c>
      <c r="B1" s="48"/>
      <c r="C1" s="48"/>
      <c r="D1" s="48"/>
      <c r="E1" s="48"/>
      <c r="F1" s="48"/>
      <c r="G1" s="48"/>
      <c r="H1" s="48"/>
      <c r="P1" s="20"/>
    </row>
    <row r="2" spans="1:16" s="3" customFormat="1" ht="67.900000000000006" customHeight="1">
      <c r="A2" s="54" t="s">
        <v>84</v>
      </c>
      <c r="B2" s="54"/>
      <c r="C2" s="54"/>
      <c r="D2" s="54"/>
      <c r="E2" s="54"/>
      <c r="F2" s="54"/>
      <c r="G2" s="54"/>
      <c r="H2" s="18" t="s">
        <v>83</v>
      </c>
      <c r="P2" s="20"/>
    </row>
    <row r="3" spans="1:16" ht="23.25">
      <c r="A3" s="50" t="s">
        <v>58</v>
      </c>
      <c r="B3" s="50"/>
      <c r="C3" s="50"/>
      <c r="D3" s="50"/>
      <c r="E3" s="50"/>
      <c r="F3" s="50"/>
      <c r="G3" s="50"/>
      <c r="H3" s="50"/>
      <c r="P3" s="19"/>
    </row>
    <row r="4" spans="1:16" ht="348.75" customHeight="1">
      <c r="A4" s="51"/>
      <c r="B4" s="51"/>
      <c r="C4" s="51"/>
      <c r="D4" s="51"/>
      <c r="E4" s="51"/>
      <c r="F4" s="51"/>
      <c r="G4" s="51"/>
      <c r="H4" s="51"/>
      <c r="P4" s="21">
        <f>LEN(A4)</f>
        <v>0</v>
      </c>
    </row>
    <row r="5" spans="1:16" s="2" customFormat="1" ht="32.450000000000003" customHeight="1">
      <c r="A5" s="58" t="s">
        <v>94</v>
      </c>
      <c r="B5" s="58"/>
      <c r="C5" s="58"/>
      <c r="D5" s="58"/>
      <c r="E5" s="58"/>
      <c r="F5" s="58"/>
      <c r="G5" s="58"/>
      <c r="H5" s="58"/>
      <c r="P5" s="19"/>
    </row>
    <row r="6" spans="1:16" s="2" customFormat="1" ht="23.25">
      <c r="A6" s="50" t="s">
        <v>42</v>
      </c>
      <c r="B6" s="50"/>
      <c r="C6" s="50"/>
      <c r="D6" s="50"/>
      <c r="E6" s="50"/>
      <c r="F6" s="50"/>
      <c r="G6" s="50"/>
      <c r="H6" s="50"/>
      <c r="P6" s="19"/>
    </row>
    <row r="7" spans="1:16" s="7" customFormat="1" ht="50.25" customHeight="1">
      <c r="A7" s="8" t="s">
        <v>0</v>
      </c>
      <c r="B7" s="9" t="s">
        <v>41</v>
      </c>
      <c r="C7" s="9" t="s">
        <v>48</v>
      </c>
      <c r="D7" s="9" t="s">
        <v>48</v>
      </c>
      <c r="E7" s="8" t="s">
        <v>0</v>
      </c>
      <c r="F7" s="9" t="s">
        <v>41</v>
      </c>
      <c r="G7" s="6" t="s">
        <v>49</v>
      </c>
      <c r="H7" s="10" t="s">
        <v>47</v>
      </c>
      <c r="P7" s="21"/>
    </row>
    <row r="8" spans="1:16" ht="76.5" customHeight="1">
      <c r="A8" s="1" t="s">
        <v>2</v>
      </c>
      <c r="B8" s="1" t="s">
        <v>1</v>
      </c>
      <c r="C8" s="35"/>
      <c r="D8" s="35"/>
      <c r="E8" s="1" t="s">
        <v>23</v>
      </c>
      <c r="F8" s="1" t="s">
        <v>24</v>
      </c>
      <c r="G8" s="5" t="str">
        <f>IF(C8=0,"Nie podałeś/aś instensywności dla obu typów",IF(D8=0,"Nie podałeś/aś instensywności dla obu typów",IF(C8+D8 &gt; 1.2,"Zastanów się, czy nie podałeś/aś zbyt wysokich intesywności typów?",IF(C8+D8 &lt; 0.8,"Zastanów się, czy nie podałeś/aś zbyt niskich intesywności typów?",C8+D8))))</f>
        <v>Nie podałeś/aś instensywności dla obu typów</v>
      </c>
      <c r="H8" s="34" t="str">
        <f>IF(C8*D8&lt;&gt;0,"Uzasadnij TUTAJ swoją odpowiedź dotyczącą podanych intensywności swojego charakteru wg typologii/systematyki określonej na wykładzie.","")</f>
        <v/>
      </c>
      <c r="P8" s="21">
        <f>IF(C8&lt;&gt;"",IF(D8&lt;&gt;"",LEN(H8),0),0)</f>
        <v>0</v>
      </c>
    </row>
    <row r="9" spans="1:16" ht="76.5" customHeight="1">
      <c r="A9" s="41" t="str">
        <f>CONCATENATE("Wymień, na jakie zagrożenia (np. manipulacje) jesteś narażony/a posiadając charakter: ",IF(C8&gt;D8,A8,IF(C8&lt;D8,F8,CONCATENATE(A8," i ",F8))), ". Na jakie zachowania warto zwracać uwagę, żeby nie stać się ofiarą manipulacji?")</f>
        <v>Wymień, na jakie zagrożenia (np. manipulacje) jesteś narażony/a posiadając charakter: Dominujący i Dostosowujący. Na jakie zachowania warto zwracać uwagę, żeby nie stać się ofiarą manipulacji?</v>
      </c>
      <c r="B9" s="41"/>
      <c r="C9" s="41"/>
      <c r="D9" s="41"/>
      <c r="E9" s="40" t="str">
        <f>IF(C8*D8=0,CONCATENATE("Najpierw określ intensywności typów charakteru: ",B8," i ",E8),"Wymień zagrożenia oraz uzasadnij dlaczego twoim zdaniem one występują?")</f>
        <v>Najpierw określ intensywności typów charakteru: DOM i DOS</v>
      </c>
      <c r="F9" s="40"/>
      <c r="G9" s="40"/>
      <c r="H9" s="40"/>
      <c r="P9" s="21">
        <f>IF(C8&lt;&gt;"",IF(D8&lt;&gt;"",LEN(E9),0),0)</f>
        <v>0</v>
      </c>
    </row>
    <row r="10" spans="1:16" ht="76.5" customHeight="1">
      <c r="A10" s="1" t="s">
        <v>4</v>
      </c>
      <c r="B10" s="1" t="s">
        <v>3</v>
      </c>
      <c r="C10" s="35"/>
      <c r="D10" s="35"/>
      <c r="E10" s="1" t="s">
        <v>25</v>
      </c>
      <c r="F10" s="1" t="s">
        <v>26</v>
      </c>
      <c r="G10" s="5" t="str">
        <f>IF(C10=0,"Nie podałeś/aś instensywności dla obu typów",IF(D10=0,"Nie podałeś/aś instensywności dla obu typów",IF(C10+D10 &gt; 1.2,"Zastanów się, czy nie podałeś/aś zbyt wysokich intesywności?",IF(C10+D10 &lt; 0.8,"Zastanów się, czy nie podałeś/aś zbyt niskich intesywności?",C10+D10))))</f>
        <v>Nie podałeś/aś instensywności dla obu typów</v>
      </c>
      <c r="H10" s="34" t="str">
        <f t="shared" ref="H10" si="0">IF(C10*D10&lt;&gt;0,"Uzasadnij swoją odpowiedź dotyczącą podanych intensywności swojego charakteru wg typologii/systematyki określonej na wykładzie.","")</f>
        <v/>
      </c>
      <c r="P10" s="21">
        <f>IF(C10&lt;&gt;"",IF(D10&lt;&gt;"",LEN(H10),0),0)</f>
        <v>0</v>
      </c>
    </row>
    <row r="11" spans="1:16" ht="76.5" customHeight="1">
      <c r="A11" s="41" t="str">
        <f>CONCATENATE("Wymień, na jakie zagrożenia (np. manipulacje) jesteś narażony/a posiadając charakter: ",IF(C10&gt;D10,A10,IF(C10&lt;D10,F10,CONCATENATE(A10," i ",F10))), ". Na jakie zachowania warto zwracać uwagę, żeby nie stać się ofiarą manipulacji?")</f>
        <v>Wymień, na jakie zagrożenia (np. manipulacje) jesteś narażony/a posiadając charakter: Maksymalista i Minimalista. Na jakie zachowania warto zwracać uwagę, żeby nie stać się ofiarą manipulacji?</v>
      </c>
      <c r="B11" s="41"/>
      <c r="C11" s="41"/>
      <c r="D11" s="41"/>
      <c r="E11" s="40" t="str">
        <f>IF(C10*D10=0,CONCATENATE("Najpierw określ intensywności typów charakteru: ",B10," i ",E10),"Wymień zagrożenia oraz uzasadnij dlaczego twoim zdaniem one występują?")</f>
        <v>Najpierw określ intensywności typów charakteru: MAK i MIN</v>
      </c>
      <c r="F11" s="40"/>
      <c r="G11" s="40"/>
      <c r="H11" s="40"/>
      <c r="P11" s="21">
        <f>IF(C10&lt;&gt;"",IF(D10&lt;&gt;"",LEN(E11),0),0)</f>
        <v>0</v>
      </c>
    </row>
    <row r="12" spans="1:16" ht="76.5" customHeight="1">
      <c r="A12" s="1" t="s">
        <v>5</v>
      </c>
      <c r="B12" s="1" t="s">
        <v>6</v>
      </c>
      <c r="C12" s="35"/>
      <c r="D12" s="35"/>
      <c r="E12" s="1" t="s">
        <v>11</v>
      </c>
      <c r="F12" s="1" t="s">
        <v>12</v>
      </c>
      <c r="G12" s="5" t="str">
        <f>IF(C12=0,"Nie podałeś/aś instensywności dla obu typów",IF(D12=0,"Nie podałeś/aś instensywności dla obu typów",IF(C12+D12 &gt; 1.2,"Zastanów się, czy nie podałeś/aś zbyt wysokich intesywności?",IF(C12+D12 &lt; 0.8,"Zastanów się, czy nie podałeś/aś zbyt niskich intesywności?",C12+D12))))</f>
        <v>Nie podałeś/aś instensywności dla obu typów</v>
      </c>
      <c r="H12" s="34" t="str">
        <f t="shared" ref="H12" si="1">IF(C12*D12&lt;&gt;0,"Uzasadnij swoją odpowiedź dotyczącą podanych intensywności swojego charakteru wg typologii/systematyki określonej na wykładzie.","")</f>
        <v/>
      </c>
      <c r="P12" s="21">
        <f>IF(C12&lt;&gt;"",IF(D12&lt;&gt;"",LEN(H12),0),0)</f>
        <v>0</v>
      </c>
    </row>
    <row r="13" spans="1:16" ht="76.5" customHeight="1">
      <c r="A13" s="41" t="str">
        <f>CONCATENATE("Wymień, na jakie zagrożenia (np. manipulacje) jesteś narażony/a posiadając charakter: ",IF(C12&gt;D12,A12,IF(C12&lt;D12,F12,CONCATENATE(A12," i ",F12))), ". Na jakie zachowania warto zwracać uwagę, żeby nie stać się ofiarą manipulacji?")</f>
        <v>Wymień, na jakie zagrożenia (np. manipulacje) jesteś narażony/a posiadając charakter: Inspirujący i Systematyczny. Na jakie zachowania warto zwracać uwagę, żeby nie stać się ofiarą manipulacji?</v>
      </c>
      <c r="B13" s="41"/>
      <c r="C13" s="41"/>
      <c r="D13" s="41"/>
      <c r="E13" s="40" t="str">
        <f>IF(C12*D12=0,CONCATENATE("Najpierw określ intensywności typów charakteru: ",B12," i ",E12),"Wymień zagrożenia oraz uzasadnij dlaczego twoim zdaniem one występują?")</f>
        <v>Najpierw określ intensywności typów charakteru: INS i SYS</v>
      </c>
      <c r="F13" s="40"/>
      <c r="G13" s="40"/>
      <c r="H13" s="40"/>
      <c r="P13" s="21">
        <f>IF(C12&lt;&gt;"",IF(D12&lt;&gt;"",LEN(E13),0),0)</f>
        <v>0</v>
      </c>
    </row>
    <row r="14" spans="1:16" ht="76.5" customHeight="1">
      <c r="A14" s="1" t="s">
        <v>8</v>
      </c>
      <c r="B14" s="1" t="s">
        <v>7</v>
      </c>
      <c r="C14" s="35"/>
      <c r="D14" s="35"/>
      <c r="E14" s="1" t="s">
        <v>27</v>
      </c>
      <c r="F14" s="1" t="s">
        <v>28</v>
      </c>
      <c r="G14" s="5" t="str">
        <f>IF(C14=0,"Nie podałeś/aś instensywności dla obu typów",IF(D14=0,"Nie podałeś/aś instensywności dla obu typów",IF(C14+D14 &gt; 1.2,"Zastanów się, czy nie podałeś/aś zbyt wysokich intesywności?",IF(C14+D14 &lt; 0.8,"Zastanów się, czy nie podałeś/aś zbyt niskich intesywności?",C14+D14))))</f>
        <v>Nie podałeś/aś instensywności dla obu typów</v>
      </c>
      <c r="H14" s="34" t="str">
        <f t="shared" ref="H14" si="2">IF(C14*D14&lt;&gt;0,"Uzasadnij swoją odpowiedź dotyczącą podanych intensywności swojego charakteru wg typologii/systematyki określonej na wykładzie.","")</f>
        <v/>
      </c>
      <c r="P14" s="21">
        <f>IF(C14&lt;&gt;"",IF(D14&lt;&gt;"",LEN(H14),0),0)</f>
        <v>0</v>
      </c>
    </row>
    <row r="15" spans="1:16" ht="76.5" customHeight="1">
      <c r="A15" s="41" t="str">
        <f>CONCATENATE("Wymień, na jakie zagrożenia (np. manipulacje) jesteś narażony/a posiadając charakter: ",IF(C14&gt;D14,A14,IF(C14&lt;D14,F14,CONCATENATE(A14," i ",F14))), ". Na jakie zachowania warto zwracać uwagę, żeby nie stać się ofiarą manipulacji?")</f>
        <v>Wymień, na jakie zagrożenia (np. manipulacje) jesteś narażony/a posiadając charakter: Odkrywczy i Konserwatywny. Na jakie zachowania warto zwracać uwagę, żeby nie stać się ofiarą manipulacji?</v>
      </c>
      <c r="B15" s="41"/>
      <c r="C15" s="41"/>
      <c r="D15" s="41"/>
      <c r="E15" s="40" t="str">
        <f>IF(C14*D14=0,CONCATENATE("Najpierw określ intensywności typów charakteru: ",B14," i ",E14),"Wymień zagrożenia oraz uzasadnij dlaczego twoim zdaniem one występują?")</f>
        <v>Najpierw określ intensywności typów charakteru: ODK i KON</v>
      </c>
      <c r="F15" s="40"/>
      <c r="G15" s="40"/>
      <c r="H15" s="40"/>
      <c r="P15" s="21">
        <f>IF(C14&lt;&gt;"",IF(D14&lt;&gt;"",LEN(E15),0),0)</f>
        <v>0</v>
      </c>
    </row>
    <row r="16" spans="1:16" ht="76.5" customHeight="1">
      <c r="A16" s="1" t="s">
        <v>10</v>
      </c>
      <c r="B16" s="1" t="s">
        <v>9</v>
      </c>
      <c r="C16" s="35"/>
      <c r="D16" s="35"/>
      <c r="E16" s="1" t="s">
        <v>45</v>
      </c>
      <c r="F16" s="1" t="s">
        <v>46</v>
      </c>
      <c r="G16" s="5" t="str">
        <f>IF(C16=0,"Nie podałeś/aś instensywności dla obu typów",IF(D16=0,"Nie podałeś/aś instensywności dla obu typów",IF(C16+D16 &gt; 1.2,"Zastanów się, czy nie podałeś/aś zbyt wysokich intesywności?",IF(C16+D16 &lt; 0.8,"Zastanów się, czy nie podałeś/aś zbyt niskich intesywności?",C16+D16))))</f>
        <v>Nie podałeś/aś instensywności dla obu typów</v>
      </c>
      <c r="H16" s="34" t="str">
        <f t="shared" ref="H16" si="3">IF(C16*D16&lt;&gt;0,"Uzasadnij swoją odpowiedź dotyczącą podanych intensywności swojego charakteru wg typologii/systematyki określonej na wykładzie.","")</f>
        <v/>
      </c>
      <c r="P16" s="21">
        <f>IF(C16&lt;&gt;"",IF(D16&lt;&gt;"",LEN(H16),0),0)</f>
        <v>0</v>
      </c>
    </row>
    <row r="17" spans="1:16" ht="76.5" customHeight="1">
      <c r="A17" s="41" t="str">
        <f>CONCATENATE("Wymień, na jakie zagrożenia (np. manipulacje) jesteś narażony/a posiadając charakter: ",IF(C16&gt;D16,A16,IF(C16&lt;D16,F16,CONCATENATE(A16," i ",F16))), ". Na jakie zachowania warto zwracać uwagę, żeby nie stać się ofiarą manipulacji?")</f>
        <v>Wymień, na jakie zagrożenia (np. manipulacje) jesteś narażony/a posiadając charakter: Weryfikujący i Pomijający. Na jakie zachowania warto zwracać uwagę, żeby nie stać się ofiarą manipulacji?</v>
      </c>
      <c r="B17" s="41"/>
      <c r="C17" s="41"/>
      <c r="D17" s="41"/>
      <c r="E17" s="40" t="str">
        <f>IF(C16*D16=0,CONCATENATE("Najpierw określ intensywności typów charakteru: ",B16," i ",E16),"Wymień zagrożenia oraz uzasadnij dlaczego twoim zdaniem one występują?")</f>
        <v>Najpierw określ intensywności typów charakteru: WER i POM</v>
      </c>
      <c r="F17" s="40"/>
      <c r="G17" s="40"/>
      <c r="H17" s="40"/>
      <c r="P17" s="21">
        <f>IF(C16&lt;&gt;"",IF(D16&lt;&gt;"",LEN(E17),0),0)</f>
        <v>0</v>
      </c>
    </row>
    <row r="18" spans="1:16" ht="76.5" customHeight="1">
      <c r="A18" s="1" t="s">
        <v>44</v>
      </c>
      <c r="B18" s="1" t="s">
        <v>43</v>
      </c>
      <c r="C18" s="35"/>
      <c r="D18" s="35"/>
      <c r="E18" s="1" t="s">
        <v>17</v>
      </c>
      <c r="F18" s="1" t="s">
        <v>18</v>
      </c>
      <c r="G18" s="5" t="str">
        <f>IF(C18=0,"Nie podałeś/aś instensywności dla obu typów",IF(D18=0,"Nie podałeś/aś instensywności dla obu typów",IF(C18+D18 &gt; 1.2,"Zastanów się, czy nie podałeś/aś zbyt wysokich intesywności?",IF(C18+D18 &lt; 0.8,"Zastanów się, czy nie podałeś/aś zbyt niskich intesywności?",C18+D18))))</f>
        <v>Nie podałeś/aś instensywności dla obu typów</v>
      </c>
      <c r="H18" s="34" t="str">
        <f t="shared" ref="H18" si="4">IF(C18*D18&lt;&gt;0,"Uzasadnij swoją odpowiedź dotyczącą podanych intensywności swojego charakteru wg typologii/systematyki określonej na wykładzie.","")</f>
        <v/>
      </c>
      <c r="P18" s="21">
        <f>IF(C18&lt;&gt;"",IF(D18&lt;&gt;"",LEN(H18),0),0)</f>
        <v>0</v>
      </c>
    </row>
    <row r="19" spans="1:16" ht="76.5" customHeight="1">
      <c r="A19" s="41" t="str">
        <f>CONCATENATE("Wymień, na jakie zagrożenia (np. manipulacje) jesteś narażony/a posiadając charakter: ",IF(C18&gt;D18,A18,IF(C18&lt;D18,F18,CONCATENATE(A18," i ",F18))), ". Na jakie zachowania warto zwracać uwagę, żeby nie stać się ofiarą manipulacji?")</f>
        <v>Wymień, na jakie zagrożenia (np. manipulacje) jesteś narażony/a posiadając charakter: Wyostrzający i Harmonijny. Na jakie zachowania warto zwracać uwagę, żeby nie stać się ofiarą manipulacji?</v>
      </c>
      <c r="B19" s="41"/>
      <c r="C19" s="41"/>
      <c r="D19" s="41"/>
      <c r="E19" s="40" t="str">
        <f>IF(C18*D18=0,CONCATENATE("Najpierw określ intensywności typów charakteru: ",B18," i ",E18),"Wymień zagrożenia oraz uzasadnij dlaczego twoim zdaniem one występują?")</f>
        <v>Najpierw określ intensywności typów charakteru: OST i HAR</v>
      </c>
      <c r="F19" s="40"/>
      <c r="G19" s="40"/>
      <c r="H19" s="40"/>
      <c r="P19" s="21">
        <f>IF(C18&lt;&gt;"",IF(D18&lt;&gt;"",LEN(E19),0),0)</f>
        <v>0</v>
      </c>
    </row>
    <row r="20" spans="1:16" ht="76.5" customHeight="1">
      <c r="A20" s="1" t="s">
        <v>20</v>
      </c>
      <c r="B20" s="1" t="s">
        <v>19</v>
      </c>
      <c r="C20" s="35"/>
      <c r="D20" s="35"/>
      <c r="E20" s="1" t="s">
        <v>29</v>
      </c>
      <c r="F20" s="1" t="s">
        <v>30</v>
      </c>
      <c r="G20" s="5" t="str">
        <f>IF(C20=0,"Nie podałeś/aś instensywności dla obu typów",IF(D20=0,"Nie podałeś/aś instensywności dla obu typów",IF(C20+D20 &gt; 1.2,"Zastanów się, czy nie podałeś/aś zbyt wysokich intesywności?",IF(C20+D20 &lt; 0.8,"Zastanów się, czy nie podałeś/aś zbyt niskich intesywności?",C20+D20))))</f>
        <v>Nie podałeś/aś instensywności dla obu typów</v>
      </c>
      <c r="H20" s="34" t="str">
        <f t="shared" ref="H20" si="5">IF(C20*D20&lt;&gt;0,"Uzasadnij swoją odpowiedź dotyczącą podanych intensywności swojego charakteru wg typologii/systematyki określonej na wykładzie.","")</f>
        <v/>
      </c>
      <c r="P20" s="21">
        <f>IF(C20&lt;&gt;"",IF(D20&lt;&gt;"",LEN(H20),0),0)</f>
        <v>0</v>
      </c>
    </row>
    <row r="21" spans="1:16" ht="76.5" customHeight="1">
      <c r="A21" s="41" t="str">
        <f>CONCATENATE("Wymień, na jakie zagrożenia (np. manipulacje) jesteś narażony/a posiadając charakter: ",IF(C20&gt;D20,A20,IF(C20&lt;D20,F20,CONCATENATE(A20," i ",F20))), ". Na jakie zachowania warto zwracać uwagę, żeby nie stać się ofiarą manipulacji?")</f>
        <v>Wymień, na jakie zagrożenia (np. manipulacje) jesteś narażony/a posiadając charakter: Empatyczny i Rzeczowy. Na jakie zachowania warto zwracać uwagę, żeby nie stać się ofiarą manipulacji?</v>
      </c>
      <c r="B21" s="41"/>
      <c r="C21" s="41"/>
      <c r="D21" s="41"/>
      <c r="E21" s="40" t="str">
        <f>IF(C20*D20=0,CONCATENATE("Najpierw określ intensywności typów charakteru: ",B20," i ",E20),"Wymień zagrożenia oraz uzasadnij dlaczego twoim zdaniem one występują?")</f>
        <v>Najpierw określ intensywności typów charakteru: EMP i RZE</v>
      </c>
      <c r="F21" s="40"/>
      <c r="G21" s="40"/>
      <c r="H21" s="40"/>
      <c r="P21" s="21">
        <f>IF(C20&lt;&gt;"",IF(D20&lt;&gt;"",LEN(E21),0),0)</f>
        <v>0</v>
      </c>
    </row>
    <row r="22" spans="1:16" ht="76.5" customHeight="1">
      <c r="A22" s="1" t="s">
        <v>32</v>
      </c>
      <c r="B22" s="1" t="s">
        <v>31</v>
      </c>
      <c r="C22" s="35"/>
      <c r="D22" s="35"/>
      <c r="E22" s="1" t="s">
        <v>13</v>
      </c>
      <c r="F22" s="1" t="s">
        <v>14</v>
      </c>
      <c r="G22" s="5" t="str">
        <f>IF(C22=0,"Nie podałeś/aś instensywności dla obu typów",IF(D22=0,"Nie podałeś/aś instensywności dla obu typów",IF(C22+D22 &gt; 1.2,"Zastanów się, czy nie podałeś/aś zbyt wysokich intesywności?",IF(C22+D22 &lt; 0.8,"Zastanów się, czy nie podałeś/aś zbyt niskich intesywności?",C22+D22))))</f>
        <v>Nie podałeś/aś instensywności dla obu typów</v>
      </c>
      <c r="H22" s="34" t="str">
        <f t="shared" ref="H22" si="6">IF(C22*D22&lt;&gt;0,"Uzasadnij swoją odpowiedź dotyczącą podanych intensywności swojego charakteru wg typologii/systematyki określonej na wykładzie.","")</f>
        <v/>
      </c>
      <c r="P22" s="21">
        <f>IF(C22&lt;&gt;"",IF(D22&lt;&gt;"",LEN(H22),0),0)</f>
        <v>0</v>
      </c>
    </row>
    <row r="23" spans="1:16" ht="76.5" customHeight="1">
      <c r="A23" s="41" t="str">
        <f>CONCATENATE("Wymień, na jakie zagrożenia (np. manipulacje) jesteś narażony/a posiadając charakter: ",IF(C22&gt;D22,A22,IF(C22&lt;D22,F22,CONCATENATE(A22," i ",F22))), ". Na jakie zachowania warto zwracać uwagę, żeby nie stać się ofiarą manipulacji?")</f>
        <v>Wymień, na jakie zagrożenia (np. manipulacje) jesteś narażony/a posiadając charakter: Odważny i Asekuracyjny. Na jakie zachowania warto zwracać uwagę, żeby nie stać się ofiarą manipulacji?</v>
      </c>
      <c r="B23" s="41"/>
      <c r="C23" s="41"/>
      <c r="D23" s="41"/>
      <c r="E23" s="40" t="str">
        <f>IF(C22*D22=0,CONCATENATE("Najpierw określ intensywności typów charakteru: ",B22," i ",E22),"Wymień zagrożenia oraz uzasadnij dlaczego twoim zdaniem one występują?")</f>
        <v>Najpierw określ intensywności typów charakteru: ODW i ASE</v>
      </c>
      <c r="F23" s="40"/>
      <c r="G23" s="40"/>
      <c r="H23" s="40"/>
      <c r="P23" s="21">
        <f>IF(C22&lt;&gt;"",IF(D22&lt;&gt;"",LEN(E23),0),0)</f>
        <v>0</v>
      </c>
    </row>
    <row r="24" spans="1:16" ht="76.5" customHeight="1">
      <c r="A24" s="1" t="s">
        <v>34</v>
      </c>
      <c r="B24" s="1" t="s">
        <v>33</v>
      </c>
      <c r="C24" s="35"/>
      <c r="D24" s="35"/>
      <c r="E24" s="1" t="s">
        <v>15</v>
      </c>
      <c r="F24" s="1" t="s">
        <v>16</v>
      </c>
      <c r="G24" s="5" t="str">
        <f>IF(C24=0,"Nie podałeś/aś instensywności dla obu typów",IF(D24=0,"Nie podałeś/aś instensywności dla obu typów",IF(C24+D24 &gt; 1.2,"Zastanów się, czy nie podałeś/aś zbyt wysokich intesywności?",IF(C24+D24 &lt; 0.8,"Zastanów się, czy nie podałeś/aś zbyt niskich intesywności?",C24+D24))))</f>
        <v>Nie podałeś/aś instensywności dla obu typów</v>
      </c>
      <c r="H24" s="34" t="str">
        <f t="shared" ref="H24" si="7">IF(C24*D24&lt;&gt;0,"Uzasadnij swoją odpowiedź dotyczącą podanych intensywności swojego charakteru wg typologii/systematyki określonej na wykładzie.","")</f>
        <v/>
      </c>
      <c r="P24" s="21">
        <f>IF(C24&lt;&gt;"",IF(D24&lt;&gt;"",LEN(H24),0),0)</f>
        <v>0</v>
      </c>
    </row>
    <row r="25" spans="1:16" ht="76.5" customHeight="1">
      <c r="A25" s="41" t="str">
        <f>CONCATENATE("Wymień, na jakie zagrożenia (np. manipulacje) jesteś narażony/a posiadając charakter: ",IF(C24&gt;D24,A24,IF(C24&lt;D24,F24,CONCATENATE(A24," i ",F24))), ". Na jakie zachowania warto zwracać uwagę, żeby nie stać się ofiarą manipulacji?")</f>
        <v>Wymień, na jakie zagrożenia (np. manipulacje) jesteś narażony/a posiadając charakter: Hojny i Oszczędny. Na jakie zachowania warto zwracać uwagę, żeby nie stać się ofiarą manipulacji?</v>
      </c>
      <c r="B25" s="41"/>
      <c r="C25" s="41"/>
      <c r="D25" s="41"/>
      <c r="E25" s="40" t="str">
        <f>IF(C24*D24=0,CONCATENATE("Najpierw określ intensywności typów charakteru: ",B24," i ",E24),"Wymień zagrożenia oraz uzasadnij dlaczego twoim zdaniem one występują?")</f>
        <v>Najpierw określ intensywności typów charakteru: HOJ i OSZ</v>
      </c>
      <c r="F25" s="40"/>
      <c r="G25" s="40"/>
      <c r="H25" s="40"/>
      <c r="P25" s="21">
        <f>IF(C24&lt;&gt;"",IF(D24&lt;&gt;"",LEN(E25),0),0)</f>
        <v>0</v>
      </c>
    </row>
    <row r="26" spans="1:16" ht="76.5" customHeight="1">
      <c r="A26" s="1" t="s">
        <v>36</v>
      </c>
      <c r="B26" s="1" t="s">
        <v>35</v>
      </c>
      <c r="C26" s="35"/>
      <c r="D26" s="35"/>
      <c r="E26" s="1" t="s">
        <v>21</v>
      </c>
      <c r="F26" s="1" t="s">
        <v>22</v>
      </c>
      <c r="G26" s="5" t="str">
        <f>IF(C26=0,"Nie podałeś/aś instensywności dla obu typów",IF(D26=0,"Nie podałeś/aś instensywności dla obu typów",IF(C26+D26 &gt; 1.2,"Zastanów się, czy nie podałeś/aś zbyt wysokich intesywności?",IF(C26+D26 &lt; 0.8,"Zastanów się, czy nie podałeś/aś zbyt niskich intesywności?",C26+D26))))</f>
        <v>Nie podałeś/aś instensywności dla obu typów</v>
      </c>
      <c r="H26" s="34" t="str">
        <f t="shared" ref="H26" si="8">IF(C26*D26&lt;&gt;0,"Uzasadnij swoją odpowiedź dotyczącą podanych intensywności swojego charakteru wg typologii/systematyki określonej na wykładzie.","")</f>
        <v/>
      </c>
      <c r="P26" s="21">
        <f>IF(C26&lt;&gt;"",IF(D26&lt;&gt;"",LEN(H26),0),0)</f>
        <v>0</v>
      </c>
    </row>
    <row r="27" spans="1:16" ht="76.5" customHeight="1">
      <c r="A27" s="41" t="str">
        <f>CONCATENATE("Wymień, na jakie zagrożenia (np. manipulacje) jesteś narażony/a posiadając charakter: ",IF(C26&gt;D26,A26,IF(C26&lt;D26,F26,CONCATENATE(A26," i ",F26))), ". Na jakie zachowania warto zwracać uwagę, żeby nie stać się ofiarą manipulacji?")</f>
        <v>Wymień, na jakie zagrożenia (np. manipulacje) jesteś narażony/a posiadając charakter: Faworyzujący i Równoważący. Na jakie zachowania warto zwracać uwagę, żeby nie stać się ofiarą manipulacji?</v>
      </c>
      <c r="B27" s="41"/>
      <c r="C27" s="41"/>
      <c r="D27" s="41"/>
      <c r="E27" s="40" t="str">
        <f>IF(C26*D26=0,CONCATENATE("Najpierw określ intensywności typów charakteru: ",B26," i ",E26),"Wymień zagrożenia oraz uzasadnij dlaczego twoim zdaniem one występują?")</f>
        <v>Najpierw określ intensywności typów charakteru: FAW i RÓW</v>
      </c>
      <c r="F27" s="40"/>
      <c r="G27" s="40"/>
      <c r="H27" s="40"/>
      <c r="P27" s="21">
        <f>IF(C26&lt;&gt;"",IF(D26&lt;&gt;"",LEN(E27),0),0)</f>
        <v>0</v>
      </c>
    </row>
    <row r="28" spans="1:16" ht="76.5" customHeight="1">
      <c r="A28" s="8" t="s">
        <v>0</v>
      </c>
      <c r="B28" s="9" t="s">
        <v>41</v>
      </c>
      <c r="C28" s="9" t="s">
        <v>50</v>
      </c>
      <c r="D28" s="9" t="s">
        <v>50</v>
      </c>
      <c r="E28" s="8" t="s">
        <v>0</v>
      </c>
      <c r="F28" s="9" t="s">
        <v>41</v>
      </c>
      <c r="G28" s="6" t="s">
        <v>49</v>
      </c>
      <c r="H28" s="10" t="s">
        <v>47</v>
      </c>
      <c r="P28" s="21"/>
    </row>
    <row r="29" spans="1:16" ht="76.5" customHeight="1">
      <c r="A29" s="1" t="s">
        <v>40</v>
      </c>
      <c r="B29" s="1" t="s">
        <v>38</v>
      </c>
      <c r="C29" s="11" t="str">
        <f>IF(SUM(C8:D26)&gt;0,SUM(C8:C26)/SUM(C8:D26),"")</f>
        <v/>
      </c>
      <c r="D29" s="11" t="str">
        <f>IF(SUM(C8:D26)&gt;0,SUM(D8:D26)/SUM(C8:D26),"")</f>
        <v/>
      </c>
      <c r="E29" s="1" t="s">
        <v>37</v>
      </c>
      <c r="F29" s="1" t="s">
        <v>39</v>
      </c>
      <c r="G29" s="5" t="str">
        <f>IF(C29&lt;&gt;"",IF(C29&gt;2*D29,"Jesteś postrzegany/a jako ekstrawertyk",IF(2*C29&lt;D29,"Jesteś postrzegany/a jako introwertyk",IF(C29&gt;D29*1.2, "Masz usposobienie bardziej ekstrawertyczne",IF(C29*1.2&lt;D29, "Masz usposobienie bardziej introwertyczne","Masz usposobienie wyważone")))),"Określ najpierw typy charakteru powyżej")</f>
        <v>Określ najpierw typy charakteru powyżej</v>
      </c>
      <c r="H29" s="34" t="str">
        <f>IF(C29&lt;&gt;"",IF(C29*D29&lt;&gt;0,"Dopiero po określeniu intensywności dla wszystkich powyższych typów charakteru określ/oceń, czy podane/obliczone po lewej intesywności dla ekstrawertyka i introwertyka są zgodne z twoją samooceną","Najpierw określ wszystkie powyższe składowe swojego charakteru, zanim spróbujesz odnieść się do wyznaczonych/obliczonych intensywności dla twojego ekstrawertyzmu i introwertyzmu."),"")</f>
        <v/>
      </c>
      <c r="P29" s="21">
        <f>IF(C29&lt;&gt;"",IF(D29&lt;&gt;"",LEN(H29),0),0)</f>
        <v>0</v>
      </c>
    </row>
    <row r="30" spans="1:16" s="14" customFormat="1" ht="33" customHeight="1">
      <c r="A30" s="52" t="s">
        <v>67</v>
      </c>
      <c r="B30" s="52"/>
      <c r="C30" s="52"/>
      <c r="D30" s="52"/>
      <c r="E30" s="52"/>
      <c r="F30" s="52"/>
      <c r="G30" s="52"/>
      <c r="H30" s="52"/>
      <c r="P30" s="19"/>
    </row>
    <row r="31" spans="1:16" ht="45" customHeight="1">
      <c r="A31" s="49" t="str">
        <f>CONCATENATE("Poniżej podaj odpowiedzi przede wszystkim dla typów charakteru, które występują w twoim charakterze",IF(C29&lt;&gt;"",", czyli: ",": "),IF(C8&gt;=0.6,CONCATENATE(B8,", "),""),IF(D8&gt;=0.6,CONCATENATE(E8,", "),""),IF(C10&gt;=0.6,CONCATENATE(B10,", "),""),IF(D10&gt;=0.6,CONCATENATE(E10,", "),""),IF(C12&gt;=0.6,CONCATENATE(B12,", "),""),IF(D12&gt;=0.6,CONCATENATE(E12,", "),""),IF(C14&gt;=0.6,CONCATENATE(B14,", "),""),IF(D14&gt;=0.6,CONCATENATE(E14,", "),""),IF(C16&gt;=0.6,CONCATENATE(B16,", "),""),IF(D16&gt;=0.6,CONCATENATE(E16,", "),""),IF(C18&gt;=0.6,CONCATENATE(B18,", "),""),IF(D18&gt;=0.6,CONCATENATE(E18,", "),""),IF(C20&gt;=0.6,CONCATENATE(B20,", "),""),IF(D20&gt;=0.6,CONCATENATE(E20,", "),""),IF(C22&gt;=0.6,CONCATENATE(B22,", "),""),IF(D22&gt;=0.6,CONCATENATE(E22,", "),""),IF(C24&gt;=0.6,CONCATENATE(B24,", "),""),IF(D24&gt;=0.6,CONCATENATE(E24,", "),""),IF(C26&gt;=0.6,CONCATENATE(B26,"..."),"..."),IF(D26&gt;=0.6,CONCATENATE(E26,"..."),"..."))</f>
        <v>Poniżej podaj odpowiedzi przede wszystkim dla typów charakteru, które występują w twoim charakterze: ......</v>
      </c>
      <c r="B31" s="49"/>
      <c r="C31" s="49"/>
      <c r="D31" s="49"/>
      <c r="E31" s="49"/>
      <c r="F31" s="49"/>
      <c r="G31" s="49"/>
      <c r="H31" s="49"/>
      <c r="P31" s="19"/>
    </row>
    <row r="32" spans="1:16" ht="63" customHeight="1">
      <c r="A32" s="53" t="s">
        <v>55</v>
      </c>
      <c r="B32" s="53"/>
      <c r="C32" s="53"/>
      <c r="D32" s="53"/>
      <c r="E32" s="1" t="s">
        <v>52</v>
      </c>
      <c r="F32" s="1" t="s">
        <v>53</v>
      </c>
      <c r="G32" s="53" t="s">
        <v>54</v>
      </c>
      <c r="H32" s="53"/>
      <c r="P32" s="19"/>
    </row>
    <row r="33" spans="1:16" ht="69.75" customHeight="1">
      <c r="A33" s="46"/>
      <c r="B33" s="46"/>
      <c r="C33" s="46"/>
      <c r="D33" s="46"/>
      <c r="E33" s="33"/>
      <c r="F33" s="33"/>
      <c r="G33" s="46"/>
      <c r="H33" s="46"/>
      <c r="I33" s="17">
        <v>1</v>
      </c>
      <c r="P33" s="21">
        <f>LEN(A33)+LEN(E33)+LEN(F33)+LEN(G33)</f>
        <v>0</v>
      </c>
    </row>
    <row r="34" spans="1:16" ht="69.75" customHeight="1">
      <c r="A34" s="46"/>
      <c r="B34" s="46"/>
      <c r="C34" s="46"/>
      <c r="D34" s="46"/>
      <c r="E34" s="33"/>
      <c r="F34" s="33"/>
      <c r="G34" s="46"/>
      <c r="H34" s="46"/>
      <c r="I34" s="17">
        <v>2</v>
      </c>
      <c r="P34" s="21">
        <f t="shared" ref="P34:P62" si="9">LEN(A34)+LEN(E34)+LEN(F34)+LEN(G34)</f>
        <v>0</v>
      </c>
    </row>
    <row r="35" spans="1:16" ht="69.75" customHeight="1">
      <c r="A35" s="46"/>
      <c r="B35" s="46"/>
      <c r="C35" s="46"/>
      <c r="D35" s="46"/>
      <c r="E35" s="33"/>
      <c r="F35" s="33"/>
      <c r="G35" s="46"/>
      <c r="H35" s="46"/>
      <c r="I35" s="17">
        <v>3</v>
      </c>
      <c r="P35" s="21">
        <f t="shared" si="9"/>
        <v>0</v>
      </c>
    </row>
    <row r="36" spans="1:16" ht="69.75" customHeight="1">
      <c r="A36" s="46"/>
      <c r="B36" s="46"/>
      <c r="C36" s="46"/>
      <c r="D36" s="46"/>
      <c r="E36" s="33"/>
      <c r="F36" s="33"/>
      <c r="G36" s="46"/>
      <c r="H36" s="46"/>
      <c r="I36" s="17">
        <v>4</v>
      </c>
      <c r="P36" s="21">
        <f t="shared" si="9"/>
        <v>0</v>
      </c>
    </row>
    <row r="37" spans="1:16" ht="69.75" customHeight="1">
      <c r="A37" s="46"/>
      <c r="B37" s="46"/>
      <c r="C37" s="46"/>
      <c r="D37" s="46"/>
      <c r="E37" s="33"/>
      <c r="F37" s="33"/>
      <c r="G37" s="46"/>
      <c r="H37" s="46"/>
      <c r="I37" s="17">
        <v>5</v>
      </c>
      <c r="P37" s="21">
        <f t="shared" si="9"/>
        <v>0</v>
      </c>
    </row>
    <row r="38" spans="1:16" ht="69.75" customHeight="1">
      <c r="A38" s="46"/>
      <c r="B38" s="46"/>
      <c r="C38" s="46"/>
      <c r="D38" s="46"/>
      <c r="E38" s="33"/>
      <c r="F38" s="33"/>
      <c r="G38" s="46"/>
      <c r="H38" s="46"/>
      <c r="I38" s="17">
        <v>6</v>
      </c>
      <c r="P38" s="21">
        <f t="shared" si="9"/>
        <v>0</v>
      </c>
    </row>
    <row r="39" spans="1:16" ht="69.75" customHeight="1">
      <c r="A39" s="46"/>
      <c r="B39" s="46"/>
      <c r="C39" s="46"/>
      <c r="D39" s="46"/>
      <c r="E39" s="33"/>
      <c r="F39" s="33"/>
      <c r="G39" s="46"/>
      <c r="H39" s="46"/>
      <c r="I39" s="17">
        <v>7</v>
      </c>
      <c r="P39" s="21">
        <f t="shared" si="9"/>
        <v>0</v>
      </c>
    </row>
    <row r="40" spans="1:16" ht="69.75" customHeight="1">
      <c r="A40" s="46"/>
      <c r="B40" s="46"/>
      <c r="C40" s="46"/>
      <c r="D40" s="46"/>
      <c r="E40" s="33"/>
      <c r="F40" s="33"/>
      <c r="G40" s="46"/>
      <c r="H40" s="46"/>
      <c r="I40" s="17">
        <v>8</v>
      </c>
      <c r="P40" s="21">
        <f t="shared" si="9"/>
        <v>0</v>
      </c>
    </row>
    <row r="41" spans="1:16" ht="69.75" customHeight="1">
      <c r="A41" s="46"/>
      <c r="B41" s="46"/>
      <c r="C41" s="46"/>
      <c r="D41" s="46"/>
      <c r="E41" s="33"/>
      <c r="F41" s="33"/>
      <c r="G41" s="46"/>
      <c r="H41" s="46"/>
      <c r="I41" s="17">
        <v>9</v>
      </c>
      <c r="P41" s="21">
        <f t="shared" si="9"/>
        <v>0</v>
      </c>
    </row>
    <row r="42" spans="1:16" ht="69.75" customHeight="1">
      <c r="A42" s="46"/>
      <c r="B42" s="46"/>
      <c r="C42" s="46"/>
      <c r="D42" s="46"/>
      <c r="E42" s="33"/>
      <c r="F42" s="33"/>
      <c r="G42" s="46"/>
      <c r="H42" s="46"/>
      <c r="I42" s="17">
        <v>10</v>
      </c>
      <c r="P42" s="21">
        <f t="shared" si="9"/>
        <v>0</v>
      </c>
    </row>
    <row r="43" spans="1:16" ht="69.75" customHeight="1">
      <c r="A43" s="46"/>
      <c r="B43" s="46"/>
      <c r="C43" s="46"/>
      <c r="D43" s="46"/>
      <c r="E43" s="33"/>
      <c r="F43" s="33"/>
      <c r="G43" s="46"/>
      <c r="H43" s="46"/>
      <c r="I43" s="17">
        <v>11</v>
      </c>
      <c r="P43" s="21">
        <f t="shared" si="9"/>
        <v>0</v>
      </c>
    </row>
    <row r="44" spans="1:16" ht="69.75" customHeight="1">
      <c r="A44" s="46"/>
      <c r="B44" s="46"/>
      <c r="C44" s="46"/>
      <c r="D44" s="46"/>
      <c r="E44" s="33"/>
      <c r="F44" s="33"/>
      <c r="G44" s="46"/>
      <c r="H44" s="46"/>
      <c r="I44" s="17">
        <v>12</v>
      </c>
      <c r="P44" s="21">
        <f t="shared" si="9"/>
        <v>0</v>
      </c>
    </row>
    <row r="45" spans="1:16" ht="69.75" customHeight="1">
      <c r="A45" s="46"/>
      <c r="B45" s="46"/>
      <c r="C45" s="46"/>
      <c r="D45" s="46"/>
      <c r="E45" s="33"/>
      <c r="F45" s="33"/>
      <c r="G45" s="46"/>
      <c r="H45" s="46"/>
      <c r="I45" s="17">
        <v>13</v>
      </c>
      <c r="P45" s="21">
        <f t="shared" si="9"/>
        <v>0</v>
      </c>
    </row>
    <row r="46" spans="1:16" ht="69.75" customHeight="1">
      <c r="A46" s="46"/>
      <c r="B46" s="46"/>
      <c r="C46" s="46"/>
      <c r="D46" s="46"/>
      <c r="E46" s="33"/>
      <c r="F46" s="33"/>
      <c r="G46" s="46"/>
      <c r="H46" s="46"/>
      <c r="I46" s="17">
        <v>14</v>
      </c>
      <c r="P46" s="21">
        <f t="shared" si="9"/>
        <v>0</v>
      </c>
    </row>
    <row r="47" spans="1:16" ht="69.75" customHeight="1">
      <c r="A47" s="46"/>
      <c r="B47" s="46"/>
      <c r="C47" s="46"/>
      <c r="D47" s="46"/>
      <c r="E47" s="33"/>
      <c r="F47" s="33"/>
      <c r="G47" s="46"/>
      <c r="H47" s="46"/>
      <c r="I47" s="17">
        <v>15</v>
      </c>
      <c r="P47" s="21">
        <f t="shared" si="9"/>
        <v>0</v>
      </c>
    </row>
    <row r="48" spans="1:16" ht="69.75" customHeight="1">
      <c r="A48" s="46"/>
      <c r="B48" s="46"/>
      <c r="C48" s="46"/>
      <c r="D48" s="46"/>
      <c r="E48" s="33"/>
      <c r="F48" s="33"/>
      <c r="G48" s="46"/>
      <c r="H48" s="46"/>
      <c r="I48" s="17">
        <v>16</v>
      </c>
      <c r="P48" s="21">
        <f t="shared" si="9"/>
        <v>0</v>
      </c>
    </row>
    <row r="49" spans="1:16" ht="69.75" customHeight="1">
      <c r="A49" s="46"/>
      <c r="B49" s="46"/>
      <c r="C49" s="46"/>
      <c r="D49" s="46"/>
      <c r="E49" s="33"/>
      <c r="F49" s="33"/>
      <c r="G49" s="46"/>
      <c r="H49" s="46"/>
      <c r="I49" s="17">
        <v>17</v>
      </c>
      <c r="P49" s="21">
        <f t="shared" si="9"/>
        <v>0</v>
      </c>
    </row>
    <row r="50" spans="1:16" ht="69.75" customHeight="1">
      <c r="A50" s="46"/>
      <c r="B50" s="46"/>
      <c r="C50" s="46"/>
      <c r="D50" s="46"/>
      <c r="E50" s="33"/>
      <c r="F50" s="33"/>
      <c r="G50" s="46"/>
      <c r="H50" s="46"/>
      <c r="I50" s="17">
        <v>18</v>
      </c>
      <c r="P50" s="21">
        <f t="shared" si="9"/>
        <v>0</v>
      </c>
    </row>
    <row r="51" spans="1:16" ht="69.75" customHeight="1">
      <c r="A51" s="46"/>
      <c r="B51" s="46"/>
      <c r="C51" s="46"/>
      <c r="D51" s="46"/>
      <c r="E51" s="33"/>
      <c r="F51" s="33"/>
      <c r="G51" s="46"/>
      <c r="H51" s="46"/>
      <c r="I51" s="17">
        <v>19</v>
      </c>
      <c r="P51" s="21">
        <f t="shared" si="9"/>
        <v>0</v>
      </c>
    </row>
    <row r="52" spans="1:16" ht="69.75" customHeight="1">
      <c r="A52" s="46"/>
      <c r="B52" s="46"/>
      <c r="C52" s="46"/>
      <c r="D52" s="46"/>
      <c r="E52" s="33"/>
      <c r="F52" s="33"/>
      <c r="G52" s="46"/>
      <c r="H52" s="46"/>
      <c r="I52" s="17">
        <v>20</v>
      </c>
      <c r="P52" s="21">
        <f t="shared" si="9"/>
        <v>0</v>
      </c>
    </row>
    <row r="53" spans="1:16" ht="69.75" customHeight="1">
      <c r="A53" s="46"/>
      <c r="B53" s="46"/>
      <c r="C53" s="46"/>
      <c r="D53" s="46"/>
      <c r="E53" s="33"/>
      <c r="F53" s="33"/>
      <c r="G53" s="46"/>
      <c r="H53" s="46"/>
      <c r="I53" s="17">
        <v>21</v>
      </c>
      <c r="P53" s="21">
        <f t="shared" si="9"/>
        <v>0</v>
      </c>
    </row>
    <row r="54" spans="1:16" ht="69.75" customHeight="1">
      <c r="A54" s="46"/>
      <c r="B54" s="46"/>
      <c r="C54" s="46"/>
      <c r="D54" s="46"/>
      <c r="E54" s="33"/>
      <c r="F54" s="33"/>
      <c r="G54" s="46"/>
      <c r="H54" s="46"/>
      <c r="I54" s="17">
        <v>22</v>
      </c>
      <c r="P54" s="21">
        <f t="shared" si="9"/>
        <v>0</v>
      </c>
    </row>
    <row r="55" spans="1:16" ht="69.75" customHeight="1">
      <c r="A55" s="46"/>
      <c r="B55" s="46"/>
      <c r="C55" s="46"/>
      <c r="D55" s="46"/>
      <c r="E55" s="33"/>
      <c r="F55" s="33"/>
      <c r="G55" s="46"/>
      <c r="H55" s="46"/>
      <c r="I55" s="17">
        <v>23</v>
      </c>
      <c r="P55" s="21">
        <f t="shared" si="9"/>
        <v>0</v>
      </c>
    </row>
    <row r="56" spans="1:16" ht="69.75" customHeight="1">
      <c r="A56" s="46"/>
      <c r="B56" s="46"/>
      <c r="C56" s="46"/>
      <c r="D56" s="46"/>
      <c r="E56" s="33"/>
      <c r="F56" s="33"/>
      <c r="G56" s="46"/>
      <c r="H56" s="46"/>
      <c r="I56" s="17">
        <v>24</v>
      </c>
      <c r="P56" s="21">
        <f t="shared" si="9"/>
        <v>0</v>
      </c>
    </row>
    <row r="57" spans="1:16" ht="69.75" customHeight="1">
      <c r="A57" s="46"/>
      <c r="B57" s="46"/>
      <c r="C57" s="46"/>
      <c r="D57" s="46"/>
      <c r="E57" s="33"/>
      <c r="F57" s="33"/>
      <c r="G57" s="46"/>
      <c r="H57" s="46"/>
      <c r="I57" s="17">
        <v>25</v>
      </c>
      <c r="P57" s="21">
        <f t="shared" si="9"/>
        <v>0</v>
      </c>
    </row>
    <row r="58" spans="1:16" ht="69.75" customHeight="1">
      <c r="A58" s="46"/>
      <c r="B58" s="46"/>
      <c r="C58" s="46"/>
      <c r="D58" s="46"/>
      <c r="E58" s="33"/>
      <c r="F58" s="33"/>
      <c r="G58" s="46"/>
      <c r="H58" s="46"/>
      <c r="I58" s="17">
        <v>26</v>
      </c>
      <c r="P58" s="21">
        <f t="shared" si="9"/>
        <v>0</v>
      </c>
    </row>
    <row r="59" spans="1:16" ht="69.75" customHeight="1">
      <c r="A59" s="46"/>
      <c r="B59" s="46"/>
      <c r="C59" s="46"/>
      <c r="D59" s="46"/>
      <c r="E59" s="33"/>
      <c r="F59" s="33"/>
      <c r="G59" s="46"/>
      <c r="H59" s="46"/>
      <c r="I59" s="17">
        <v>27</v>
      </c>
      <c r="P59" s="21">
        <f t="shared" si="9"/>
        <v>0</v>
      </c>
    </row>
    <row r="60" spans="1:16" ht="69.75" customHeight="1">
      <c r="A60" s="46"/>
      <c r="B60" s="46"/>
      <c r="C60" s="46"/>
      <c r="D60" s="46"/>
      <c r="E60" s="33"/>
      <c r="F60" s="33"/>
      <c r="G60" s="46"/>
      <c r="H60" s="46"/>
      <c r="I60" s="17">
        <v>28</v>
      </c>
      <c r="P60" s="21">
        <f t="shared" si="9"/>
        <v>0</v>
      </c>
    </row>
    <row r="61" spans="1:16" ht="69.75" customHeight="1">
      <c r="A61" s="46"/>
      <c r="B61" s="46"/>
      <c r="C61" s="46"/>
      <c r="D61" s="46"/>
      <c r="E61" s="33"/>
      <c r="F61" s="33"/>
      <c r="G61" s="46"/>
      <c r="H61" s="46"/>
      <c r="I61" s="17">
        <v>29</v>
      </c>
      <c r="P61" s="21">
        <f t="shared" si="9"/>
        <v>0</v>
      </c>
    </row>
    <row r="62" spans="1:16" ht="69.75" customHeight="1">
      <c r="A62" s="46"/>
      <c r="B62" s="46"/>
      <c r="C62" s="46"/>
      <c r="D62" s="46"/>
      <c r="E62" s="33"/>
      <c r="F62" s="33"/>
      <c r="G62" s="46"/>
      <c r="H62" s="46"/>
      <c r="I62" s="17">
        <v>30</v>
      </c>
      <c r="P62" s="21">
        <f t="shared" si="9"/>
        <v>0</v>
      </c>
    </row>
    <row r="63" spans="1:16" s="14" customFormat="1" ht="33" customHeight="1">
      <c r="A63" s="52" t="s">
        <v>66</v>
      </c>
      <c r="B63" s="52"/>
      <c r="C63" s="52"/>
      <c r="D63" s="52"/>
      <c r="E63" s="52"/>
      <c r="F63" s="52"/>
      <c r="G63" s="52"/>
      <c r="H63" s="52"/>
      <c r="P63" s="19"/>
    </row>
    <row r="64" spans="1:16" ht="45" customHeight="1">
      <c r="A64" s="49" t="str">
        <f>A31</f>
        <v>Poniżej podaj odpowiedzi przede wszystkim dla typów charakteru, które występują w twoim charakterze: ......</v>
      </c>
      <c r="B64" s="49"/>
      <c r="C64" s="49"/>
      <c r="D64" s="49"/>
      <c r="E64" s="49"/>
      <c r="F64" s="49"/>
      <c r="G64" s="49"/>
      <c r="H64" s="49"/>
      <c r="P64" s="19"/>
    </row>
    <row r="65" spans="1:16" ht="63" customHeight="1">
      <c r="A65" s="53" t="s">
        <v>55</v>
      </c>
      <c r="B65" s="53"/>
      <c r="C65" s="53"/>
      <c r="D65" s="53"/>
      <c r="E65" s="1" t="s">
        <v>52</v>
      </c>
      <c r="F65" s="1" t="s">
        <v>53</v>
      </c>
      <c r="G65" s="53" t="s">
        <v>54</v>
      </c>
      <c r="H65" s="53"/>
      <c r="P65" s="19"/>
    </row>
    <row r="66" spans="1:16" ht="69.75" customHeight="1">
      <c r="A66" s="46"/>
      <c r="B66" s="46"/>
      <c r="C66" s="46"/>
      <c r="D66" s="46"/>
      <c r="E66" s="33"/>
      <c r="F66" s="33"/>
      <c r="G66" s="46"/>
      <c r="H66" s="46"/>
      <c r="I66" s="17">
        <v>1</v>
      </c>
      <c r="P66" s="21">
        <f>LEN(A66)+LEN(E66)+LEN(F66)+LEN(G66)</f>
        <v>0</v>
      </c>
    </row>
    <row r="67" spans="1:16" ht="69.75" customHeight="1">
      <c r="A67" s="46"/>
      <c r="B67" s="46"/>
      <c r="C67" s="46"/>
      <c r="D67" s="46"/>
      <c r="E67" s="33"/>
      <c r="F67" s="33"/>
      <c r="G67" s="46"/>
      <c r="H67" s="46"/>
      <c r="I67" s="17">
        <v>2</v>
      </c>
      <c r="P67" s="21">
        <f t="shared" ref="P67:P95" si="10">LEN(A67)+LEN(E67)+LEN(F67)+LEN(G67)</f>
        <v>0</v>
      </c>
    </row>
    <row r="68" spans="1:16" ht="69.75" customHeight="1">
      <c r="A68" s="46"/>
      <c r="B68" s="46"/>
      <c r="C68" s="46"/>
      <c r="D68" s="46"/>
      <c r="E68" s="33"/>
      <c r="F68" s="33"/>
      <c r="G68" s="46"/>
      <c r="H68" s="46"/>
      <c r="I68" s="17">
        <v>3</v>
      </c>
      <c r="P68" s="21">
        <f t="shared" si="10"/>
        <v>0</v>
      </c>
    </row>
    <row r="69" spans="1:16" ht="69.75" customHeight="1">
      <c r="A69" s="46"/>
      <c r="B69" s="46"/>
      <c r="C69" s="46"/>
      <c r="D69" s="46"/>
      <c r="E69" s="33"/>
      <c r="F69" s="33"/>
      <c r="G69" s="46"/>
      <c r="H69" s="46"/>
      <c r="I69" s="17">
        <v>4</v>
      </c>
      <c r="P69" s="21">
        <f t="shared" si="10"/>
        <v>0</v>
      </c>
    </row>
    <row r="70" spans="1:16" ht="69.75" customHeight="1">
      <c r="A70" s="46"/>
      <c r="B70" s="46"/>
      <c r="C70" s="46"/>
      <c r="D70" s="46"/>
      <c r="E70" s="33"/>
      <c r="F70" s="33"/>
      <c r="G70" s="46"/>
      <c r="H70" s="46"/>
      <c r="I70" s="17">
        <v>5</v>
      </c>
      <c r="P70" s="21">
        <f t="shared" si="10"/>
        <v>0</v>
      </c>
    </row>
    <row r="71" spans="1:16" ht="69.75" customHeight="1">
      <c r="A71" s="46"/>
      <c r="B71" s="46"/>
      <c r="C71" s="46"/>
      <c r="D71" s="46"/>
      <c r="E71" s="33"/>
      <c r="F71" s="33"/>
      <c r="G71" s="46"/>
      <c r="H71" s="46"/>
      <c r="I71" s="17">
        <v>6</v>
      </c>
      <c r="P71" s="21">
        <f t="shared" si="10"/>
        <v>0</v>
      </c>
    </row>
    <row r="72" spans="1:16" ht="69.75" customHeight="1">
      <c r="A72" s="46"/>
      <c r="B72" s="46"/>
      <c r="C72" s="46"/>
      <c r="D72" s="46"/>
      <c r="E72" s="33"/>
      <c r="F72" s="33"/>
      <c r="G72" s="46"/>
      <c r="H72" s="46"/>
      <c r="I72" s="17">
        <v>7</v>
      </c>
      <c r="P72" s="21">
        <f t="shared" si="10"/>
        <v>0</v>
      </c>
    </row>
    <row r="73" spans="1:16" ht="69.75" customHeight="1">
      <c r="A73" s="46"/>
      <c r="B73" s="46"/>
      <c r="C73" s="46"/>
      <c r="D73" s="46"/>
      <c r="E73" s="33"/>
      <c r="F73" s="33"/>
      <c r="G73" s="46"/>
      <c r="H73" s="46"/>
      <c r="I73" s="17">
        <v>8</v>
      </c>
      <c r="P73" s="21">
        <f t="shared" si="10"/>
        <v>0</v>
      </c>
    </row>
    <row r="74" spans="1:16" ht="69.75" customHeight="1">
      <c r="A74" s="46"/>
      <c r="B74" s="46"/>
      <c r="C74" s="46"/>
      <c r="D74" s="46"/>
      <c r="E74" s="33"/>
      <c r="F74" s="33"/>
      <c r="G74" s="46"/>
      <c r="H74" s="46"/>
      <c r="I74" s="17">
        <v>9</v>
      </c>
      <c r="P74" s="21">
        <f t="shared" si="10"/>
        <v>0</v>
      </c>
    </row>
    <row r="75" spans="1:16" ht="69.75" customHeight="1">
      <c r="A75" s="46"/>
      <c r="B75" s="46"/>
      <c r="C75" s="46"/>
      <c r="D75" s="46"/>
      <c r="E75" s="33"/>
      <c r="F75" s="33"/>
      <c r="G75" s="46"/>
      <c r="H75" s="46"/>
      <c r="I75" s="17">
        <v>10</v>
      </c>
      <c r="P75" s="21">
        <f t="shared" si="10"/>
        <v>0</v>
      </c>
    </row>
    <row r="76" spans="1:16" ht="69.75" customHeight="1">
      <c r="A76" s="46"/>
      <c r="B76" s="46"/>
      <c r="C76" s="46"/>
      <c r="D76" s="46"/>
      <c r="E76" s="33"/>
      <c r="F76" s="33"/>
      <c r="G76" s="46"/>
      <c r="H76" s="46"/>
      <c r="I76" s="17">
        <v>11</v>
      </c>
      <c r="P76" s="21">
        <f t="shared" si="10"/>
        <v>0</v>
      </c>
    </row>
    <row r="77" spans="1:16" ht="69.75" customHeight="1">
      <c r="A77" s="46"/>
      <c r="B77" s="46"/>
      <c r="C77" s="46"/>
      <c r="D77" s="46"/>
      <c r="E77" s="33"/>
      <c r="F77" s="33"/>
      <c r="G77" s="46"/>
      <c r="H77" s="46"/>
      <c r="I77" s="17">
        <v>12</v>
      </c>
      <c r="P77" s="21">
        <f t="shared" si="10"/>
        <v>0</v>
      </c>
    </row>
    <row r="78" spans="1:16" ht="69.75" customHeight="1">
      <c r="A78" s="46"/>
      <c r="B78" s="46"/>
      <c r="C78" s="46"/>
      <c r="D78" s="46"/>
      <c r="E78" s="33"/>
      <c r="F78" s="33"/>
      <c r="G78" s="46"/>
      <c r="H78" s="46"/>
      <c r="I78" s="17">
        <v>13</v>
      </c>
      <c r="P78" s="21">
        <f t="shared" si="10"/>
        <v>0</v>
      </c>
    </row>
    <row r="79" spans="1:16" ht="69.75" customHeight="1">
      <c r="A79" s="46"/>
      <c r="B79" s="46"/>
      <c r="C79" s="46"/>
      <c r="D79" s="46"/>
      <c r="E79" s="33"/>
      <c r="F79" s="33"/>
      <c r="G79" s="46"/>
      <c r="H79" s="46"/>
      <c r="I79" s="17">
        <v>14</v>
      </c>
      <c r="P79" s="21">
        <f t="shared" si="10"/>
        <v>0</v>
      </c>
    </row>
    <row r="80" spans="1:16" ht="69.75" customHeight="1">
      <c r="A80" s="46"/>
      <c r="B80" s="46"/>
      <c r="C80" s="46"/>
      <c r="D80" s="46"/>
      <c r="E80" s="33"/>
      <c r="F80" s="33"/>
      <c r="G80" s="46"/>
      <c r="H80" s="46"/>
      <c r="I80" s="17">
        <v>15</v>
      </c>
      <c r="P80" s="21">
        <f t="shared" si="10"/>
        <v>0</v>
      </c>
    </row>
    <row r="81" spans="1:16" ht="69.75" customHeight="1">
      <c r="A81" s="46"/>
      <c r="B81" s="46"/>
      <c r="C81" s="46"/>
      <c r="D81" s="46"/>
      <c r="E81" s="33"/>
      <c r="F81" s="33"/>
      <c r="G81" s="46"/>
      <c r="H81" s="46"/>
      <c r="I81" s="17">
        <v>16</v>
      </c>
      <c r="P81" s="21">
        <f t="shared" si="10"/>
        <v>0</v>
      </c>
    </row>
    <row r="82" spans="1:16" ht="69.75" customHeight="1">
      <c r="A82" s="46"/>
      <c r="B82" s="46"/>
      <c r="C82" s="46"/>
      <c r="D82" s="46"/>
      <c r="E82" s="33"/>
      <c r="F82" s="33"/>
      <c r="G82" s="46"/>
      <c r="H82" s="46"/>
      <c r="I82" s="17">
        <v>17</v>
      </c>
      <c r="P82" s="21">
        <f t="shared" si="10"/>
        <v>0</v>
      </c>
    </row>
    <row r="83" spans="1:16" ht="69.75" customHeight="1">
      <c r="A83" s="46"/>
      <c r="B83" s="46"/>
      <c r="C83" s="46"/>
      <c r="D83" s="46"/>
      <c r="E83" s="33"/>
      <c r="F83" s="33"/>
      <c r="G83" s="46"/>
      <c r="H83" s="46"/>
      <c r="I83" s="17">
        <v>18</v>
      </c>
      <c r="P83" s="21">
        <f t="shared" si="10"/>
        <v>0</v>
      </c>
    </row>
    <row r="84" spans="1:16" ht="69.75" customHeight="1">
      <c r="A84" s="46"/>
      <c r="B84" s="46"/>
      <c r="C84" s="46"/>
      <c r="D84" s="46"/>
      <c r="E84" s="33"/>
      <c r="F84" s="33"/>
      <c r="G84" s="46"/>
      <c r="H84" s="46"/>
      <c r="I84" s="17">
        <v>19</v>
      </c>
      <c r="P84" s="21">
        <f t="shared" si="10"/>
        <v>0</v>
      </c>
    </row>
    <row r="85" spans="1:16" ht="69.75" customHeight="1">
      <c r="A85" s="46"/>
      <c r="B85" s="46"/>
      <c r="C85" s="46"/>
      <c r="D85" s="46"/>
      <c r="E85" s="33"/>
      <c r="F85" s="33"/>
      <c r="G85" s="46"/>
      <c r="H85" s="46"/>
      <c r="I85" s="17">
        <v>20</v>
      </c>
      <c r="P85" s="21">
        <f t="shared" si="10"/>
        <v>0</v>
      </c>
    </row>
    <row r="86" spans="1:16" ht="69.75" customHeight="1">
      <c r="A86" s="46"/>
      <c r="B86" s="46"/>
      <c r="C86" s="46"/>
      <c r="D86" s="46"/>
      <c r="E86" s="33"/>
      <c r="F86" s="33"/>
      <c r="G86" s="46"/>
      <c r="H86" s="46"/>
      <c r="I86" s="17">
        <v>21</v>
      </c>
      <c r="P86" s="21">
        <f t="shared" si="10"/>
        <v>0</v>
      </c>
    </row>
    <row r="87" spans="1:16" ht="69.75" customHeight="1">
      <c r="A87" s="46"/>
      <c r="B87" s="46"/>
      <c r="C87" s="46"/>
      <c r="D87" s="46"/>
      <c r="E87" s="33"/>
      <c r="F87" s="33"/>
      <c r="G87" s="46"/>
      <c r="H87" s="46"/>
      <c r="I87" s="17">
        <v>22</v>
      </c>
      <c r="P87" s="21">
        <f t="shared" si="10"/>
        <v>0</v>
      </c>
    </row>
    <row r="88" spans="1:16" ht="69.75" customHeight="1">
      <c r="A88" s="46"/>
      <c r="B88" s="46"/>
      <c r="C88" s="46"/>
      <c r="D88" s="46"/>
      <c r="E88" s="33"/>
      <c r="F88" s="33"/>
      <c r="G88" s="46"/>
      <c r="H88" s="46"/>
      <c r="I88" s="17">
        <v>23</v>
      </c>
      <c r="P88" s="21">
        <f t="shared" si="10"/>
        <v>0</v>
      </c>
    </row>
    <row r="89" spans="1:16" ht="69.75" customHeight="1">
      <c r="A89" s="46"/>
      <c r="B89" s="46"/>
      <c r="C89" s="46"/>
      <c r="D89" s="46"/>
      <c r="E89" s="33"/>
      <c r="F89" s="33"/>
      <c r="G89" s="46"/>
      <c r="H89" s="46"/>
      <c r="I89" s="17">
        <v>24</v>
      </c>
      <c r="P89" s="21">
        <f t="shared" si="10"/>
        <v>0</v>
      </c>
    </row>
    <row r="90" spans="1:16" ht="69.75" customHeight="1">
      <c r="A90" s="46"/>
      <c r="B90" s="46"/>
      <c r="C90" s="46"/>
      <c r="D90" s="46"/>
      <c r="E90" s="33"/>
      <c r="F90" s="33"/>
      <c r="G90" s="46"/>
      <c r="H90" s="46"/>
      <c r="I90" s="17">
        <v>25</v>
      </c>
      <c r="P90" s="21">
        <f t="shared" si="10"/>
        <v>0</v>
      </c>
    </row>
    <row r="91" spans="1:16" ht="69.75" customHeight="1">
      <c r="A91" s="46"/>
      <c r="B91" s="46"/>
      <c r="C91" s="46"/>
      <c r="D91" s="46"/>
      <c r="E91" s="33"/>
      <c r="F91" s="33"/>
      <c r="G91" s="46"/>
      <c r="H91" s="46"/>
      <c r="I91" s="17">
        <v>26</v>
      </c>
      <c r="P91" s="21">
        <f t="shared" si="10"/>
        <v>0</v>
      </c>
    </row>
    <row r="92" spans="1:16" ht="69.75" customHeight="1">
      <c r="A92" s="46"/>
      <c r="B92" s="46"/>
      <c r="C92" s="46"/>
      <c r="D92" s="46"/>
      <c r="E92" s="33"/>
      <c r="F92" s="33"/>
      <c r="G92" s="46"/>
      <c r="H92" s="46"/>
      <c r="I92" s="17">
        <v>27</v>
      </c>
      <c r="P92" s="21">
        <f t="shared" si="10"/>
        <v>0</v>
      </c>
    </row>
    <row r="93" spans="1:16" ht="69.75" customHeight="1">
      <c r="A93" s="46"/>
      <c r="B93" s="46"/>
      <c r="C93" s="46"/>
      <c r="D93" s="46"/>
      <c r="E93" s="33"/>
      <c r="F93" s="33"/>
      <c r="G93" s="46"/>
      <c r="H93" s="46"/>
      <c r="I93" s="17">
        <v>28</v>
      </c>
      <c r="P93" s="21">
        <f t="shared" si="10"/>
        <v>0</v>
      </c>
    </row>
    <row r="94" spans="1:16" ht="69.75" customHeight="1">
      <c r="A94" s="46"/>
      <c r="B94" s="46"/>
      <c r="C94" s="46"/>
      <c r="D94" s="46"/>
      <c r="E94" s="33"/>
      <c r="F94" s="33"/>
      <c r="G94" s="46"/>
      <c r="H94" s="46"/>
      <c r="I94" s="17">
        <v>29</v>
      </c>
      <c r="P94" s="21">
        <f t="shared" si="10"/>
        <v>0</v>
      </c>
    </row>
    <row r="95" spans="1:16" ht="69.75" customHeight="1">
      <c r="A95" s="46"/>
      <c r="B95" s="46"/>
      <c r="C95" s="46"/>
      <c r="D95" s="46"/>
      <c r="E95" s="33"/>
      <c r="F95" s="33"/>
      <c r="G95" s="46"/>
      <c r="H95" s="46"/>
      <c r="I95" s="17">
        <v>30</v>
      </c>
      <c r="P95" s="21">
        <f t="shared" si="10"/>
        <v>0</v>
      </c>
    </row>
    <row r="96" spans="1:16" s="14" customFormat="1" ht="75" customHeight="1">
      <c r="A96" s="55" t="s">
        <v>71</v>
      </c>
      <c r="B96" s="55"/>
      <c r="C96" s="55"/>
      <c r="D96" s="55"/>
      <c r="E96" s="55"/>
      <c r="F96" s="55"/>
      <c r="G96" s="55"/>
      <c r="H96" s="55"/>
      <c r="P96" s="19"/>
    </row>
    <row r="97" spans="1:16" ht="63" customHeight="1">
      <c r="A97" s="13" t="s">
        <v>68</v>
      </c>
      <c r="B97" s="13" t="s">
        <v>69</v>
      </c>
      <c r="C97" s="13" t="s">
        <v>70</v>
      </c>
      <c r="D97" s="53" t="s">
        <v>72</v>
      </c>
      <c r="E97" s="53"/>
      <c r="F97" s="53"/>
      <c r="G97" s="53" t="s">
        <v>73</v>
      </c>
      <c r="H97" s="53"/>
      <c r="P97" s="19"/>
    </row>
    <row r="98" spans="1:16" ht="208.9" customHeight="1">
      <c r="A98" s="32"/>
      <c r="B98" s="32"/>
      <c r="C98" s="32"/>
      <c r="D98" s="56"/>
      <c r="E98" s="56"/>
      <c r="F98" s="56"/>
      <c r="G98" s="46"/>
      <c r="H98" s="46"/>
      <c r="I98" s="17">
        <v>1</v>
      </c>
      <c r="P98" s="21">
        <f>LEN(A98)+LEN(B98)+LEN(C98)+LEN(D98)+LEN(E98)+LEN(F98)+LEN(G98)</f>
        <v>0</v>
      </c>
    </row>
    <row r="99" spans="1:16" ht="208.9" customHeight="1">
      <c r="A99" s="32"/>
      <c r="B99" s="32"/>
      <c r="C99" s="32"/>
      <c r="D99" s="56"/>
      <c r="E99" s="56"/>
      <c r="F99" s="56"/>
      <c r="G99" s="46"/>
      <c r="H99" s="46"/>
      <c r="I99" s="17">
        <v>2</v>
      </c>
      <c r="P99" s="21">
        <f t="shared" ref="P99:P107" si="11">LEN(A99)+LEN(B99)+LEN(C99)+LEN(D99)+LEN(E99)+LEN(F99)+LEN(G99)</f>
        <v>0</v>
      </c>
    </row>
    <row r="100" spans="1:16" ht="208.9" customHeight="1">
      <c r="A100" s="32"/>
      <c r="B100" s="32"/>
      <c r="C100" s="32"/>
      <c r="D100" s="56"/>
      <c r="E100" s="56"/>
      <c r="F100" s="56"/>
      <c r="G100" s="46"/>
      <c r="H100" s="46"/>
      <c r="I100" s="17">
        <v>3</v>
      </c>
      <c r="P100" s="21">
        <f t="shared" si="11"/>
        <v>0</v>
      </c>
    </row>
    <row r="101" spans="1:16" ht="208.9" customHeight="1">
      <c r="A101" s="32"/>
      <c r="B101" s="32"/>
      <c r="C101" s="32"/>
      <c r="D101" s="56"/>
      <c r="E101" s="56"/>
      <c r="F101" s="56"/>
      <c r="G101" s="46"/>
      <c r="H101" s="46"/>
      <c r="I101" s="17">
        <v>4</v>
      </c>
      <c r="P101" s="21">
        <f t="shared" si="11"/>
        <v>0</v>
      </c>
    </row>
    <row r="102" spans="1:16" ht="208.9" customHeight="1">
      <c r="A102" s="32"/>
      <c r="B102" s="32"/>
      <c r="C102" s="32"/>
      <c r="D102" s="56"/>
      <c r="E102" s="56"/>
      <c r="F102" s="56"/>
      <c r="G102" s="46"/>
      <c r="H102" s="46"/>
      <c r="I102" s="17">
        <v>5</v>
      </c>
      <c r="P102" s="21">
        <f t="shared" si="11"/>
        <v>0</v>
      </c>
    </row>
    <row r="103" spans="1:16" ht="208.9" customHeight="1">
      <c r="A103" s="32"/>
      <c r="B103" s="32"/>
      <c r="C103" s="32"/>
      <c r="D103" s="56"/>
      <c r="E103" s="56"/>
      <c r="F103" s="56"/>
      <c r="G103" s="46"/>
      <c r="H103" s="46"/>
      <c r="I103" s="17">
        <v>6</v>
      </c>
      <c r="P103" s="21">
        <f t="shared" si="11"/>
        <v>0</v>
      </c>
    </row>
    <row r="104" spans="1:16" ht="208.9" customHeight="1">
      <c r="A104" s="32"/>
      <c r="B104" s="32"/>
      <c r="C104" s="32"/>
      <c r="D104" s="56"/>
      <c r="E104" s="56"/>
      <c r="F104" s="56"/>
      <c r="G104" s="46"/>
      <c r="H104" s="46"/>
      <c r="I104" s="17">
        <v>7</v>
      </c>
      <c r="P104" s="21">
        <f t="shared" si="11"/>
        <v>0</v>
      </c>
    </row>
    <row r="105" spans="1:16" ht="208.9" customHeight="1">
      <c r="A105" s="32"/>
      <c r="B105" s="32"/>
      <c r="C105" s="32"/>
      <c r="D105" s="56"/>
      <c r="E105" s="56"/>
      <c r="F105" s="56"/>
      <c r="G105" s="46"/>
      <c r="H105" s="46"/>
      <c r="I105" s="17">
        <v>8</v>
      </c>
      <c r="P105" s="21">
        <f t="shared" si="11"/>
        <v>0</v>
      </c>
    </row>
    <row r="106" spans="1:16" ht="208.9" customHeight="1">
      <c r="A106" s="32"/>
      <c r="B106" s="32"/>
      <c r="C106" s="32"/>
      <c r="D106" s="56"/>
      <c r="E106" s="56"/>
      <c r="F106" s="56"/>
      <c r="G106" s="46"/>
      <c r="H106" s="46"/>
      <c r="I106" s="17">
        <v>9</v>
      </c>
      <c r="P106" s="21">
        <f t="shared" si="11"/>
        <v>0</v>
      </c>
    </row>
    <row r="107" spans="1:16" ht="208.9" customHeight="1">
      <c r="A107" s="32"/>
      <c r="B107" s="32"/>
      <c r="C107" s="32"/>
      <c r="D107" s="56"/>
      <c r="E107" s="56"/>
      <c r="F107" s="56"/>
      <c r="G107" s="46"/>
      <c r="H107" s="46"/>
      <c r="I107" s="17">
        <v>10</v>
      </c>
      <c r="P107" s="21">
        <f t="shared" si="11"/>
        <v>0</v>
      </c>
    </row>
    <row r="108" spans="1:16" s="14" customFormat="1" ht="48.6" customHeight="1">
      <c r="A108" s="55" t="s">
        <v>74</v>
      </c>
      <c r="B108" s="55"/>
      <c r="C108" s="55"/>
      <c r="D108" s="55"/>
      <c r="E108" s="55"/>
      <c r="F108" s="55"/>
      <c r="G108" s="55"/>
      <c r="H108" s="55"/>
      <c r="P108" s="19"/>
    </row>
    <row r="109" spans="1:16" ht="27.6" customHeight="1">
      <c r="A109" s="53" t="s">
        <v>75</v>
      </c>
      <c r="B109" s="53"/>
      <c r="C109" s="53" t="s">
        <v>76</v>
      </c>
      <c r="D109" s="53"/>
      <c r="E109" s="53"/>
      <c r="F109" s="53"/>
      <c r="G109" s="53"/>
      <c r="H109" s="53"/>
      <c r="P109" s="19"/>
    </row>
    <row r="110" spans="1:16" ht="139.15" customHeight="1">
      <c r="A110" s="57"/>
      <c r="B110" s="57"/>
      <c r="C110" s="46"/>
      <c r="D110" s="46"/>
      <c r="E110" s="46"/>
      <c r="F110" s="46"/>
      <c r="G110" s="46"/>
      <c r="H110" s="46"/>
      <c r="I110" s="17">
        <v>1</v>
      </c>
      <c r="P110" s="21">
        <f>LEN(A110)+LEN(C110)</f>
        <v>0</v>
      </c>
    </row>
    <row r="111" spans="1:16" ht="139.15" customHeight="1">
      <c r="A111" s="57"/>
      <c r="B111" s="57"/>
      <c r="C111" s="46"/>
      <c r="D111" s="46"/>
      <c r="E111" s="46"/>
      <c r="F111" s="46"/>
      <c r="G111" s="46"/>
      <c r="H111" s="46"/>
      <c r="I111" s="17">
        <v>2</v>
      </c>
      <c r="P111" s="21">
        <f t="shared" ref="P111:P119" si="12">LEN(A111)+LEN(C111)</f>
        <v>0</v>
      </c>
    </row>
    <row r="112" spans="1:16" ht="139.15" customHeight="1">
      <c r="A112" s="57"/>
      <c r="B112" s="57"/>
      <c r="C112" s="46"/>
      <c r="D112" s="46"/>
      <c r="E112" s="46"/>
      <c r="F112" s="46"/>
      <c r="G112" s="46"/>
      <c r="H112" s="46"/>
      <c r="I112" s="17">
        <v>3</v>
      </c>
      <c r="P112" s="21">
        <f t="shared" si="12"/>
        <v>0</v>
      </c>
    </row>
    <row r="113" spans="1:16" ht="139.15" customHeight="1">
      <c r="A113" s="57"/>
      <c r="B113" s="57"/>
      <c r="C113" s="46"/>
      <c r="D113" s="46"/>
      <c r="E113" s="46"/>
      <c r="F113" s="46"/>
      <c r="G113" s="46"/>
      <c r="H113" s="46"/>
      <c r="I113" s="17">
        <v>4</v>
      </c>
      <c r="P113" s="21">
        <f t="shared" si="12"/>
        <v>0</v>
      </c>
    </row>
    <row r="114" spans="1:16" ht="139.15" customHeight="1">
      <c r="A114" s="57"/>
      <c r="B114" s="57"/>
      <c r="C114" s="46"/>
      <c r="D114" s="46"/>
      <c r="E114" s="46"/>
      <c r="F114" s="46"/>
      <c r="G114" s="46"/>
      <c r="H114" s="46"/>
      <c r="I114" s="17">
        <v>5</v>
      </c>
      <c r="P114" s="21">
        <f t="shared" si="12"/>
        <v>0</v>
      </c>
    </row>
    <row r="115" spans="1:16" ht="139.15" customHeight="1">
      <c r="A115" s="57"/>
      <c r="B115" s="57"/>
      <c r="C115" s="46"/>
      <c r="D115" s="46"/>
      <c r="E115" s="46"/>
      <c r="F115" s="46"/>
      <c r="G115" s="46"/>
      <c r="H115" s="46"/>
      <c r="I115" s="17">
        <v>6</v>
      </c>
      <c r="P115" s="21">
        <f t="shared" si="12"/>
        <v>0</v>
      </c>
    </row>
    <row r="116" spans="1:16" ht="139.15" customHeight="1">
      <c r="A116" s="57"/>
      <c r="B116" s="57"/>
      <c r="C116" s="46"/>
      <c r="D116" s="46"/>
      <c r="E116" s="46"/>
      <c r="F116" s="46"/>
      <c r="G116" s="46"/>
      <c r="H116" s="46"/>
      <c r="I116" s="17">
        <v>7</v>
      </c>
      <c r="P116" s="21">
        <f t="shared" si="12"/>
        <v>0</v>
      </c>
    </row>
    <row r="117" spans="1:16" ht="139.15" customHeight="1">
      <c r="A117" s="57"/>
      <c r="B117" s="57"/>
      <c r="C117" s="46"/>
      <c r="D117" s="46"/>
      <c r="E117" s="46"/>
      <c r="F117" s="46"/>
      <c r="G117" s="46"/>
      <c r="H117" s="46"/>
      <c r="I117" s="17">
        <v>8</v>
      </c>
      <c r="P117" s="21">
        <f t="shared" si="12"/>
        <v>0</v>
      </c>
    </row>
    <row r="118" spans="1:16" ht="139.15" customHeight="1">
      <c r="A118" s="57"/>
      <c r="B118" s="57"/>
      <c r="C118" s="46"/>
      <c r="D118" s="46"/>
      <c r="E118" s="46"/>
      <c r="F118" s="46"/>
      <c r="G118" s="46"/>
      <c r="H118" s="46"/>
      <c r="I118" s="17">
        <v>9</v>
      </c>
      <c r="P118" s="21">
        <f t="shared" si="12"/>
        <v>0</v>
      </c>
    </row>
    <row r="119" spans="1:16" ht="139.15" customHeight="1">
      <c r="A119" s="57"/>
      <c r="B119" s="57"/>
      <c r="C119" s="46"/>
      <c r="D119" s="46"/>
      <c r="E119" s="46"/>
      <c r="F119" s="46"/>
      <c r="G119" s="46"/>
      <c r="H119" s="46"/>
      <c r="I119" s="17">
        <v>10</v>
      </c>
      <c r="P119" s="21">
        <f t="shared" si="12"/>
        <v>0</v>
      </c>
    </row>
    <row r="120" spans="1:16" ht="26.25" customHeight="1">
      <c r="A120" s="45" t="s">
        <v>77</v>
      </c>
      <c r="B120" s="45"/>
      <c r="C120" s="45"/>
      <c r="D120" s="45"/>
      <c r="E120" s="45"/>
      <c r="F120" s="45"/>
      <c r="G120" s="45"/>
      <c r="H120" s="45"/>
      <c r="P120" s="19"/>
    </row>
    <row r="121" spans="1:16" ht="145.15" customHeight="1">
      <c r="A121" s="16" t="s">
        <v>78</v>
      </c>
      <c r="B121" s="31"/>
      <c r="C121" s="15" t="s">
        <v>51</v>
      </c>
      <c r="D121" s="47" t="str">
        <f>IF(B121&lt;2,"Najpierw podaj po lewej ocenę tego zadania w skali od 2 do 6.",IF(B121&lt;=3,"Dlaczego oceniasz wykonanie tego zadania tak negatywnie? Uzasadnij.",IF(B121&gt;=5,"Uzasadnij swoją pozytywną ocenę.","Z czego byłeś/aś niezadowolony/a? Podaj, co ci się nie podobało, a co było ciekawym doświadczeniem?")))</f>
        <v>Najpierw podaj po lewej ocenę tego zadania w skali od 2 do 6.</v>
      </c>
      <c r="E121" s="47"/>
      <c r="F121" s="47"/>
      <c r="G121" s="47"/>
      <c r="H121" s="47"/>
      <c r="P121" s="21">
        <f>IF(B121&lt;&gt;"",LEN(D121),0)</f>
        <v>0</v>
      </c>
    </row>
    <row r="122" spans="1:16" s="4" customFormat="1" ht="52.9" customHeight="1">
      <c r="A122" s="42" t="s">
        <v>79</v>
      </c>
      <c r="B122" s="42"/>
      <c r="C122" s="42"/>
      <c r="D122" s="42"/>
      <c r="E122" s="42"/>
      <c r="F122" s="42"/>
      <c r="G122" s="42"/>
      <c r="H122" s="42"/>
      <c r="I122"/>
      <c r="P122" s="19"/>
    </row>
    <row r="123" spans="1:16" ht="155.25" customHeight="1">
      <c r="A123" s="12" t="s">
        <v>56</v>
      </c>
      <c r="B123" s="30"/>
      <c r="C123" s="12" t="s">
        <v>57</v>
      </c>
      <c r="D123" s="43"/>
      <c r="E123" s="43"/>
      <c r="F123" s="43"/>
      <c r="G123" s="43"/>
      <c r="H123" s="43"/>
      <c r="P123" s="21">
        <f>IF(B123&lt;&gt;"",LEN(D123),0)</f>
        <v>0</v>
      </c>
    </row>
    <row r="124" spans="1:16" s="4" customFormat="1" ht="75" customHeight="1">
      <c r="A124" s="42" t="s">
        <v>80</v>
      </c>
      <c r="B124" s="42"/>
      <c r="C124" s="42"/>
      <c r="D124" s="42"/>
      <c r="E124" s="42"/>
      <c r="F124" s="42"/>
      <c r="G124" s="42"/>
      <c r="H124" s="42"/>
      <c r="I124"/>
      <c r="P124" s="19"/>
    </row>
    <row r="125" spans="1:16" ht="210.75" customHeight="1">
      <c r="A125" s="43"/>
      <c r="B125" s="43"/>
      <c r="C125" s="43"/>
      <c r="D125" s="43"/>
      <c r="E125" s="43"/>
      <c r="F125" s="43"/>
      <c r="G125" s="43"/>
      <c r="H125" s="43"/>
      <c r="P125" s="21">
        <f>LEN(A125)</f>
        <v>0</v>
      </c>
    </row>
    <row r="126" spans="1:16" ht="23.25">
      <c r="A126" s="44" t="s">
        <v>81</v>
      </c>
      <c r="B126" s="44"/>
      <c r="C126" s="44"/>
      <c r="D126" s="44"/>
      <c r="E126" s="44"/>
      <c r="F126" s="44"/>
      <c r="G126" s="44"/>
      <c r="H126" s="44"/>
      <c r="P126" s="19"/>
    </row>
    <row r="127" spans="1:16" ht="113.25" customHeight="1">
      <c r="A127" s="43"/>
      <c r="B127" s="43"/>
      <c r="C127" s="43"/>
      <c r="D127" s="43"/>
      <c r="E127" s="43"/>
      <c r="F127" s="43"/>
      <c r="G127" s="43"/>
      <c r="H127" s="43"/>
      <c r="P127" s="21">
        <f>LEN(A127)</f>
        <v>0</v>
      </c>
    </row>
    <row r="128" spans="1:16" ht="23.25">
      <c r="A128" s="44" t="s">
        <v>82</v>
      </c>
      <c r="B128" s="44"/>
      <c r="C128" s="44"/>
      <c r="D128" s="44"/>
      <c r="E128" s="44"/>
      <c r="F128" s="44"/>
      <c r="G128" s="44"/>
      <c r="H128" s="44"/>
      <c r="P128" s="19"/>
    </row>
    <row r="129" spans="1:16" ht="113.25" customHeight="1">
      <c r="A129" s="43"/>
      <c r="B129" s="43"/>
      <c r="C129" s="43"/>
      <c r="D129" s="43"/>
      <c r="E129" s="43"/>
      <c r="F129" s="43"/>
      <c r="G129" s="43"/>
      <c r="H129" s="43"/>
      <c r="P129" s="21">
        <f>LEN(A129)</f>
        <v>0</v>
      </c>
    </row>
    <row r="146" spans="9:9" ht="23.25">
      <c r="I146" s="4"/>
    </row>
    <row r="148" spans="9:9" ht="23.25">
      <c r="I148" s="4"/>
    </row>
  </sheetData>
  <sheetProtection algorithmName="SHA-512" hashValue="LT4LDwvRPBH0Epy2EydUv5PCnggcxeLIMuDhGf21OJFLGcTRTF8lRY8EKWefxwSKbuo13Ojrg8pq0QsbF2urnQ==" saltValue="QWXdWYgAK3+cGU7NSOx6Uw==" spinCount="100000" sheet="1" objects="1" scenarios="1"/>
  <mergeCells count="210">
    <mergeCell ref="A119:B119"/>
    <mergeCell ref="C119:H119"/>
    <mergeCell ref="A128:H128"/>
    <mergeCell ref="A129:H129"/>
    <mergeCell ref="A5:H5"/>
    <mergeCell ref="A6:H6"/>
    <mergeCell ref="A116:B116"/>
    <mergeCell ref="C116:H116"/>
    <mergeCell ref="A117:B117"/>
    <mergeCell ref="C117:H117"/>
    <mergeCell ref="A118:B118"/>
    <mergeCell ref="C118:H118"/>
    <mergeCell ref="A113:B113"/>
    <mergeCell ref="C113:H113"/>
    <mergeCell ref="A114:B114"/>
    <mergeCell ref="C114:H114"/>
    <mergeCell ref="A115:B115"/>
    <mergeCell ref="C115:H115"/>
    <mergeCell ref="A110:B110"/>
    <mergeCell ref="C110:H110"/>
    <mergeCell ref="A111:B111"/>
    <mergeCell ref="C111:H111"/>
    <mergeCell ref="A112:B112"/>
    <mergeCell ref="C112:H112"/>
    <mergeCell ref="A108:H108"/>
    <mergeCell ref="C109:H109"/>
    <mergeCell ref="A109:B109"/>
    <mergeCell ref="D105:F105"/>
    <mergeCell ref="G105:H105"/>
    <mergeCell ref="D106:F106"/>
    <mergeCell ref="G106:H106"/>
    <mergeCell ref="D107:F107"/>
    <mergeCell ref="G107:H107"/>
    <mergeCell ref="D102:F102"/>
    <mergeCell ref="G102:H102"/>
    <mergeCell ref="D103:F103"/>
    <mergeCell ref="G103:H103"/>
    <mergeCell ref="D104:F104"/>
    <mergeCell ref="G104:H104"/>
    <mergeCell ref="D99:F99"/>
    <mergeCell ref="G99:H99"/>
    <mergeCell ref="D100:F100"/>
    <mergeCell ref="G100:H100"/>
    <mergeCell ref="D101:F101"/>
    <mergeCell ref="G101:H101"/>
    <mergeCell ref="A96:H96"/>
    <mergeCell ref="G97:H97"/>
    <mergeCell ref="G98:H98"/>
    <mergeCell ref="D97:F97"/>
    <mergeCell ref="D98:F98"/>
    <mergeCell ref="A95:D95"/>
    <mergeCell ref="G95:H95"/>
    <mergeCell ref="A58:D58"/>
    <mergeCell ref="G58:H58"/>
    <mergeCell ref="A59:D59"/>
    <mergeCell ref="G59:H59"/>
    <mergeCell ref="A60:D60"/>
    <mergeCell ref="G60:H60"/>
    <mergeCell ref="A61:D61"/>
    <mergeCell ref="G61:H61"/>
    <mergeCell ref="A62:D62"/>
    <mergeCell ref="G62:H62"/>
    <mergeCell ref="A92:D92"/>
    <mergeCell ref="G92:H92"/>
    <mergeCell ref="A93:D93"/>
    <mergeCell ref="G93:H93"/>
    <mergeCell ref="A94:D94"/>
    <mergeCell ref="G94:H94"/>
    <mergeCell ref="A89:D89"/>
    <mergeCell ref="G89:H89"/>
    <mergeCell ref="A90:D90"/>
    <mergeCell ref="G90:H90"/>
    <mergeCell ref="A91:D91"/>
    <mergeCell ref="G91:H91"/>
    <mergeCell ref="A86:D86"/>
    <mergeCell ref="G86:H86"/>
    <mergeCell ref="A87:D87"/>
    <mergeCell ref="G87:H87"/>
    <mergeCell ref="A88:D88"/>
    <mergeCell ref="G88:H88"/>
    <mergeCell ref="A83:D83"/>
    <mergeCell ref="G83:H83"/>
    <mergeCell ref="A84:D84"/>
    <mergeCell ref="G84:H84"/>
    <mergeCell ref="A85:D85"/>
    <mergeCell ref="G85:H85"/>
    <mergeCell ref="A80:D80"/>
    <mergeCell ref="G80:H80"/>
    <mergeCell ref="A81:D81"/>
    <mergeCell ref="G81:H81"/>
    <mergeCell ref="A82:D82"/>
    <mergeCell ref="G82:H82"/>
    <mergeCell ref="A78:D78"/>
    <mergeCell ref="G78:H78"/>
    <mergeCell ref="A79:D79"/>
    <mergeCell ref="G79:H79"/>
    <mergeCell ref="A74:D74"/>
    <mergeCell ref="G74:H74"/>
    <mergeCell ref="A75:D75"/>
    <mergeCell ref="G75:H75"/>
    <mergeCell ref="A76:D76"/>
    <mergeCell ref="G76:H76"/>
    <mergeCell ref="G73:H73"/>
    <mergeCell ref="A68:D68"/>
    <mergeCell ref="G68:H68"/>
    <mergeCell ref="A69:D69"/>
    <mergeCell ref="G69:H69"/>
    <mergeCell ref="A70:D70"/>
    <mergeCell ref="G70:H70"/>
    <mergeCell ref="A77:D77"/>
    <mergeCell ref="G77:H77"/>
    <mergeCell ref="A2:G2"/>
    <mergeCell ref="G43:H43"/>
    <mergeCell ref="A44:D44"/>
    <mergeCell ref="G44:H44"/>
    <mergeCell ref="A45:D45"/>
    <mergeCell ref="A46:D46"/>
    <mergeCell ref="G46:H46"/>
    <mergeCell ref="A47:D47"/>
    <mergeCell ref="G47:H47"/>
    <mergeCell ref="G38:H38"/>
    <mergeCell ref="A40:D40"/>
    <mergeCell ref="G40:H40"/>
    <mergeCell ref="A15:D15"/>
    <mergeCell ref="A1:H1"/>
    <mergeCell ref="A31:H31"/>
    <mergeCell ref="A3:H3"/>
    <mergeCell ref="A39:D39"/>
    <mergeCell ref="G39:H39"/>
    <mergeCell ref="A4:H4"/>
    <mergeCell ref="A38:D38"/>
    <mergeCell ref="A124:H124"/>
    <mergeCell ref="A125:H125"/>
    <mergeCell ref="A30:H30"/>
    <mergeCell ref="A32:D32"/>
    <mergeCell ref="G32:H32"/>
    <mergeCell ref="A33:D33"/>
    <mergeCell ref="G33:H33"/>
    <mergeCell ref="A34:D34"/>
    <mergeCell ref="G34:H34"/>
    <mergeCell ref="A35:D35"/>
    <mergeCell ref="G35:H35"/>
    <mergeCell ref="A36:D36"/>
    <mergeCell ref="G36:H36"/>
    <mergeCell ref="A37:D37"/>
    <mergeCell ref="G37:H37"/>
    <mergeCell ref="A50:D50"/>
    <mergeCell ref="G50:H50"/>
    <mergeCell ref="D121:H121"/>
    <mergeCell ref="A53:D53"/>
    <mergeCell ref="G53:H53"/>
    <mergeCell ref="A54:D54"/>
    <mergeCell ref="G54:H54"/>
    <mergeCell ref="A55:D55"/>
    <mergeCell ref="G55:H55"/>
    <mergeCell ref="A56:D56"/>
    <mergeCell ref="G56:H56"/>
    <mergeCell ref="A57:D57"/>
    <mergeCell ref="G57:H57"/>
    <mergeCell ref="A65:D65"/>
    <mergeCell ref="G65:H65"/>
    <mergeCell ref="A66:D66"/>
    <mergeCell ref="G66:H66"/>
    <mergeCell ref="A67:D67"/>
    <mergeCell ref="G67:H67"/>
    <mergeCell ref="A63:H63"/>
    <mergeCell ref="A64:H64"/>
    <mergeCell ref="A71:D71"/>
    <mergeCell ref="G71:H71"/>
    <mergeCell ref="A72:D72"/>
    <mergeCell ref="G72:H72"/>
    <mergeCell ref="A73:D73"/>
    <mergeCell ref="G45:H45"/>
    <mergeCell ref="A52:D52"/>
    <mergeCell ref="G52:H52"/>
    <mergeCell ref="A51:D51"/>
    <mergeCell ref="G51:H51"/>
    <mergeCell ref="A41:D41"/>
    <mergeCell ref="G41:H41"/>
    <mergeCell ref="A42:D42"/>
    <mergeCell ref="G42:H42"/>
    <mergeCell ref="G48:H48"/>
    <mergeCell ref="A43:D43"/>
    <mergeCell ref="A48:D48"/>
    <mergeCell ref="A49:D49"/>
    <mergeCell ref="G49:H49"/>
    <mergeCell ref="E9:H9"/>
    <mergeCell ref="A11:D11"/>
    <mergeCell ref="E11:H11"/>
    <mergeCell ref="A13:D13"/>
    <mergeCell ref="E13:H13"/>
    <mergeCell ref="A122:H122"/>
    <mergeCell ref="D123:H123"/>
    <mergeCell ref="A126:H126"/>
    <mergeCell ref="A127:H127"/>
    <mergeCell ref="A19:D19"/>
    <mergeCell ref="E19:H19"/>
    <mergeCell ref="A21:D21"/>
    <mergeCell ref="E21:H21"/>
    <mergeCell ref="A23:D23"/>
    <mergeCell ref="E23:H23"/>
    <mergeCell ref="A25:D25"/>
    <mergeCell ref="E25:H25"/>
    <mergeCell ref="A27:D27"/>
    <mergeCell ref="E27:H27"/>
    <mergeCell ref="A9:D9"/>
    <mergeCell ref="E15:H15"/>
    <mergeCell ref="A17:D17"/>
    <mergeCell ref="E17:H17"/>
    <mergeCell ref="A120:H1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PODSUMOWANIE</vt:lpstr>
      <vt:lpstr>ZADANIE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 Horzyk</cp:lastModifiedBy>
  <dcterms:created xsi:type="dcterms:W3CDTF">2011-10-17T04:43:03Z</dcterms:created>
  <dcterms:modified xsi:type="dcterms:W3CDTF">2015-12-15T09:16:21Z</dcterms:modified>
</cp:coreProperties>
</file>